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75" windowHeight="13260" activeTab="0"/>
  </bookViews>
  <sheets>
    <sheet name="Прил. №2 адм. (русс.)" sheetId="1" r:id="rId1"/>
  </sheets>
  <externalReferences>
    <externalReference r:id="rId4"/>
  </externalReferences>
  <definedNames>
    <definedName name="_xlnm.Print_Area" localSheetId="0">'Прил. №2 адм. (русс.)'!$A$1:$L$76</definedName>
  </definedNames>
  <calcPr fullCalcOnLoad="1"/>
</workbook>
</file>

<file path=xl/sharedStrings.xml><?xml version="1.0" encoding="utf-8"?>
<sst xmlns="http://schemas.openxmlformats.org/spreadsheetml/2006/main" count="216" uniqueCount="211">
  <si>
    <t>ВВП</t>
  </si>
  <si>
    <t>Доходы - Расходы ("+"-покрывемый, "-" - непокрываемый)</t>
  </si>
  <si>
    <t>Просроченная задолженность и отсрочка</t>
  </si>
  <si>
    <t>Внешний долг (погашение)</t>
  </si>
  <si>
    <t>5.6</t>
  </si>
  <si>
    <t>АБР (финанс.посредничество - 2 транш</t>
  </si>
  <si>
    <t>5.5</t>
  </si>
  <si>
    <t>АБР(корпоративное управление-2  -2транш</t>
  </si>
  <si>
    <t>5.4</t>
  </si>
  <si>
    <t>ВБ (CSAC) - 23транш</t>
  </si>
  <si>
    <t>5.3</t>
  </si>
  <si>
    <t>ВБ программный займ  на сокращ.бедности фаза 1,2</t>
  </si>
  <si>
    <t>5.2</t>
  </si>
  <si>
    <t>G SCAC (кредит на гос.управление)</t>
  </si>
  <si>
    <t>5.1</t>
  </si>
  <si>
    <t>Внешний долг (поступление)</t>
  </si>
  <si>
    <t>,,,</t>
  </si>
  <si>
    <t>Внешний долг (пост. - погаш.)</t>
  </si>
  <si>
    <t>Поступление от приватизации</t>
  </si>
  <si>
    <t>5.1.2.6</t>
  </si>
  <si>
    <t>Краткосрочное заимствование</t>
  </si>
  <si>
    <t>5.1.2.5</t>
  </si>
  <si>
    <t>Внутренний долг (поступление.осн.суммы - ГКВ)</t>
  </si>
  <si>
    <t>Погашение НБКР</t>
  </si>
  <si>
    <t>5.1.2.3.</t>
  </si>
  <si>
    <t>Погаш.осн.суммы по гос. долгосрочным ц/бумагам</t>
  </si>
  <si>
    <t>5.1.2.2</t>
  </si>
  <si>
    <t>Погаш.осн.суммы по гос. краткосрочным ц/бумагам</t>
  </si>
  <si>
    <t>5.1.2.1</t>
  </si>
  <si>
    <t>Внутренний долг (погаш.осн.суммы-всего)</t>
  </si>
  <si>
    <t>5.1.2</t>
  </si>
  <si>
    <t>Внутренний долг (поступление)</t>
  </si>
  <si>
    <t>5.1.1</t>
  </si>
  <si>
    <t>Внутренний долг (пост. - погаш.)</t>
  </si>
  <si>
    <t>ИТОГО (внешние и внутренние источники)</t>
  </si>
  <si>
    <t>5</t>
  </si>
  <si>
    <t>% от ВВП</t>
  </si>
  <si>
    <t>("+" - Профицит, "-" - Дефицит)</t>
  </si>
  <si>
    <t>4</t>
  </si>
  <si>
    <t>Ссуды предприятиям осн.сумма  (погашение)</t>
  </si>
  <si>
    <t>3</t>
  </si>
  <si>
    <t>Доходы от приватизации</t>
  </si>
  <si>
    <t>2</t>
  </si>
  <si>
    <t>Остатки бюдж.ср. на начало года</t>
  </si>
  <si>
    <t>1.4</t>
  </si>
  <si>
    <t>Баткенская область</t>
  </si>
  <si>
    <t>1.3.9</t>
  </si>
  <si>
    <t>г.Ош</t>
  </si>
  <si>
    <t>1.3.8</t>
  </si>
  <si>
    <t>г.Бишкек</t>
  </si>
  <si>
    <t>1.3.7</t>
  </si>
  <si>
    <t>Чуйская область</t>
  </si>
  <si>
    <t>1.3.6</t>
  </si>
  <si>
    <t>Таласская область</t>
  </si>
  <si>
    <t>1.3.5</t>
  </si>
  <si>
    <t>Нарынская область</t>
  </si>
  <si>
    <t>1.3.4</t>
  </si>
  <si>
    <t>Иссык-Кульская область</t>
  </si>
  <si>
    <t>1.3.3</t>
  </si>
  <si>
    <t>Д-Абадская область</t>
  </si>
  <si>
    <t>1.3.2</t>
  </si>
  <si>
    <t>Ошская область</t>
  </si>
  <si>
    <t>1.3.1</t>
  </si>
  <si>
    <t>Средства передаваемые м.б. в р.б.</t>
  </si>
  <si>
    <t>1.3.0</t>
  </si>
  <si>
    <t>Прочие</t>
  </si>
  <si>
    <t>1.2.8.4</t>
  </si>
  <si>
    <t xml:space="preserve">Грант Японии </t>
  </si>
  <si>
    <t>1.2.8.3</t>
  </si>
  <si>
    <t>Грант США</t>
  </si>
  <si>
    <t>1.2.8.2</t>
  </si>
  <si>
    <t>Грант Китая</t>
  </si>
  <si>
    <t>1.2.8.1</t>
  </si>
  <si>
    <t>Гранты и гумпомощь для военных действий</t>
  </si>
  <si>
    <t>1.2.8</t>
  </si>
  <si>
    <t>Грант Кумтора (Барскоон)</t>
  </si>
  <si>
    <t>1.2.7</t>
  </si>
  <si>
    <t>Грант Швейцарии</t>
  </si>
  <si>
    <t>1.2.6</t>
  </si>
  <si>
    <t>Грант Голландии</t>
  </si>
  <si>
    <t>1.2.5</t>
  </si>
  <si>
    <t>Грант Японии</t>
  </si>
  <si>
    <t>1.2.4</t>
  </si>
  <si>
    <t>Програмный грант на сокращение бедности</t>
  </si>
  <si>
    <t>1.2.3</t>
  </si>
  <si>
    <t>ВБ грант на здравоохранение</t>
  </si>
  <si>
    <t>1.2.2</t>
  </si>
  <si>
    <t>Грант КЕС</t>
  </si>
  <si>
    <t>1.2.1</t>
  </si>
  <si>
    <t>Гранты внешние - итого</t>
  </si>
  <si>
    <t>1.2.0</t>
  </si>
  <si>
    <t>Поступления по санкциям и штрафам</t>
  </si>
  <si>
    <t>прочие неналоговые поступления</t>
  </si>
  <si>
    <t>1.1.10</t>
  </si>
  <si>
    <t>Плата за опломбирование и клейм.изд.и спавов из драг.метал.</t>
  </si>
  <si>
    <t>1.1.9</t>
  </si>
  <si>
    <t>Доходы от спецсредств</t>
  </si>
  <si>
    <t>1.1.8</t>
  </si>
  <si>
    <t>Плата за право осуществ.лоторейной деят.</t>
  </si>
  <si>
    <t>1.1.7</t>
  </si>
  <si>
    <t>Плата за выдачу лицензий</t>
  </si>
  <si>
    <t>1.1.6</t>
  </si>
  <si>
    <t>Поступление по "Кумтору"</t>
  </si>
  <si>
    <t>1.1.5</t>
  </si>
  <si>
    <t>Дивиденды от АО</t>
  </si>
  <si>
    <t>1.1.4</t>
  </si>
  <si>
    <t>% по кредитам и бюджжетным ссудам выд.Правит.</t>
  </si>
  <si>
    <t>Проценты по депозитам Правительства</t>
  </si>
  <si>
    <t>Прибыль Нацбанка КР</t>
  </si>
  <si>
    <t>Поступление от предприятий и организаций</t>
  </si>
  <si>
    <t>1.1.3.</t>
  </si>
  <si>
    <t>Департамент таможенной службы</t>
  </si>
  <si>
    <t>1.1.2</t>
  </si>
  <si>
    <t>Департамент налоговой службы</t>
  </si>
  <si>
    <t>1.1.1</t>
  </si>
  <si>
    <t xml:space="preserve">Общие доходы </t>
  </si>
  <si>
    <t>1</t>
  </si>
  <si>
    <t>Общие ресурсы</t>
  </si>
  <si>
    <t>Som</t>
  </si>
  <si>
    <t>F</t>
  </si>
  <si>
    <t>Expenditures</t>
  </si>
  <si>
    <t>PIP domestic</t>
  </si>
  <si>
    <t xml:space="preserve"> </t>
  </si>
  <si>
    <t>4-01-30</t>
  </si>
  <si>
    <t>ВСЕГО</t>
  </si>
  <si>
    <t>Соцфонд</t>
  </si>
  <si>
    <t> Жилкоммунсоюз</t>
  </si>
  <si>
    <t>Телерадиокомпании</t>
  </si>
  <si>
    <t>Редакция газеты "Эркин Тоо"</t>
  </si>
  <si>
    <t>Нац.центр развития горных районов</t>
  </si>
  <si>
    <t>Нац.академия наук</t>
  </si>
  <si>
    <t>Кыргызский центр аккредитации</t>
  </si>
  <si>
    <t>Нац. аттестационная комиссия</t>
  </si>
  <si>
    <t>Фонд матрезервов</t>
  </si>
  <si>
    <t>Министерство госкомимущества</t>
  </si>
  <si>
    <t>Нацстатком</t>
  </si>
  <si>
    <t>Министерство труда, занятости и миграции</t>
  </si>
  <si>
    <t>ГА  антимонопольного регулирования</t>
  </si>
  <si>
    <t>Госслужба финансовой разведки</t>
  </si>
  <si>
    <t>Пограничная служба</t>
  </si>
  <si>
    <t>ГСНБ</t>
  </si>
  <si>
    <t>Государственная служба финансовой полиции</t>
  </si>
  <si>
    <t>Госкомиссия по делам религий</t>
  </si>
  <si>
    <t>Нацагентство  связи</t>
  </si>
  <si>
    <t>Госагентство по архитектуре и строительству</t>
  </si>
  <si>
    <t>Государственная кадровая служба</t>
  </si>
  <si>
    <t>Гос.служба надзора и регулирования фин.рынка</t>
  </si>
  <si>
    <t>ГФРЭ</t>
  </si>
  <si>
    <t>Госагентство по ФК и спорту,  делам мол.и защ.детей</t>
  </si>
  <si>
    <t>Министерство природных ресурсов</t>
  </si>
  <si>
    <t>Нацагентство по местному самоуправлению</t>
  </si>
  <si>
    <t>Гос. регистрационная служба</t>
  </si>
  <si>
    <t>Госагентство по охране окруж.среды и лесному хозяйству</t>
  </si>
  <si>
    <t>Госслужба интеллектуальной собственности</t>
  </si>
  <si>
    <t>Государственная таможенная служба</t>
  </si>
  <si>
    <t>Государственная налоговая служба</t>
  </si>
  <si>
    <t>ЦАИИЗ</t>
  </si>
  <si>
    <t>Министерство чрезвычайных ситуаций</t>
  </si>
  <si>
    <t>Государственное агентство культуры</t>
  </si>
  <si>
    <t>Министерство транспорта и коммуникаций</t>
  </si>
  <si>
    <t>Министерство энергетики</t>
  </si>
  <si>
    <t>Министерство сельского хозяйства</t>
  </si>
  <si>
    <t>Общественные объединения</t>
  </si>
  <si>
    <t>ГА социального обеспечения</t>
  </si>
  <si>
    <t>Министерство здравоохранения</t>
  </si>
  <si>
    <t>ФОМС</t>
  </si>
  <si>
    <t>МУК (подвед.учр.образования)</t>
  </si>
  <si>
    <t xml:space="preserve">Минобраз и науки </t>
  </si>
  <si>
    <t>Министерство внутренних дел</t>
  </si>
  <si>
    <t>ГСИН</t>
  </si>
  <si>
    <t>Военный суд</t>
  </si>
  <si>
    <t>Министерство обороны</t>
  </si>
  <si>
    <t>Торгово-промышленная палата</t>
  </si>
  <si>
    <t>Министерство экономического регулирования</t>
  </si>
  <si>
    <t>Нац.центр информационных технологий</t>
  </si>
  <si>
    <t>Централизованный фонд сокращения бедности</t>
  </si>
  <si>
    <t>Министерство  финансов</t>
  </si>
  <si>
    <t>Судебный департамент</t>
  </si>
  <si>
    <t>Государственное министерство иностранных дел</t>
  </si>
  <si>
    <t>Министерство юстиции</t>
  </si>
  <si>
    <t>Омбудсмен</t>
  </si>
  <si>
    <t>Военная прокуратура</t>
  </si>
  <si>
    <t>Генеральная прокуратура</t>
  </si>
  <si>
    <t>Центральная избирательная комиссия</t>
  </si>
  <si>
    <t>Счетная палата</t>
  </si>
  <si>
    <t>Верховный суд</t>
  </si>
  <si>
    <t>Конституционный суд</t>
  </si>
  <si>
    <t>Аппарат Правительства</t>
  </si>
  <si>
    <t>Служба госохраны</t>
  </si>
  <si>
    <t xml:space="preserve">Институт Президента </t>
  </si>
  <si>
    <t>Жогорку Кенеш</t>
  </si>
  <si>
    <t>2010 Прогноз</t>
  </si>
  <si>
    <t>2009 Прогноз</t>
  </si>
  <si>
    <t>прогноз 2012г.</t>
  </si>
  <si>
    <t>прогноз 2011</t>
  </si>
  <si>
    <t xml:space="preserve">2010Спец. средства </t>
  </si>
  <si>
    <t>Бюджет развития</t>
  </si>
  <si>
    <t>2010 Бюджет</t>
  </si>
  <si>
    <t>2010 Всего</t>
  </si>
  <si>
    <t>20009 Уточненный</t>
  </si>
  <si>
    <t>2008 Факт</t>
  </si>
  <si>
    <t>Свод по министерствам и ведомствам</t>
  </si>
  <si>
    <t>Код министерства/ведомства</t>
  </si>
  <si>
    <t>(тыс.сомов)</t>
  </si>
  <si>
    <t xml:space="preserve">             </t>
  </si>
  <si>
    <t>(Ведомственная классификация)</t>
  </si>
  <si>
    <t xml:space="preserve">Республиканский бюджет Кыргызской Республики на 2010 год                                                                                                                                                                 </t>
  </si>
  <si>
    <t>Республики на 2010 год и прогнозе на 2011-2012 годы"</t>
  </si>
  <si>
    <t>Кыргызской</t>
  </si>
  <si>
    <t xml:space="preserve"> к Закону Кыргызской Республики "О республиканском бюджете</t>
  </si>
  <si>
    <t>Приложение  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</si>
</sst>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64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 horizontal="right" wrapText="1"/>
    </xf>
    <xf numFmtId="1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 wrapText="1"/>
    </xf>
    <xf numFmtId="1" fontId="7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65" fontId="7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left"/>
    </xf>
    <xf numFmtId="165" fontId="8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65" fontId="7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64" fontId="2" fillId="0" borderId="0" xfId="0" applyNumberFormat="1" applyFont="1" applyFill="1" applyAlignment="1" quotePrefix="1">
      <alignment/>
    </xf>
    <xf numFmtId="164" fontId="9" fillId="33" borderId="11" xfId="0" applyNumberFormat="1" applyFont="1" applyFill="1" applyBorder="1" applyAlignment="1">
      <alignment/>
    </xf>
    <xf numFmtId="164" fontId="9" fillId="33" borderId="11" xfId="0" applyNumberFormat="1" applyFont="1" applyFill="1" applyBorder="1" applyAlignment="1">
      <alignment wrapText="1"/>
    </xf>
    <xf numFmtId="1" fontId="9" fillId="33" borderId="11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/>
    </xf>
    <xf numFmtId="164" fontId="9" fillId="0" borderId="11" xfId="0" applyNumberFormat="1" applyFont="1" applyFill="1" applyBorder="1" applyAlignment="1">
      <alignment wrapText="1"/>
    </xf>
    <xf numFmtId="1" fontId="9" fillId="0" borderId="11" xfId="0" applyNumberFormat="1" applyFont="1" applyFill="1" applyBorder="1" applyAlignment="1">
      <alignment horizontal="center"/>
    </xf>
    <xf numFmtId="164" fontId="9" fillId="34" borderId="11" xfId="0" applyNumberFormat="1" applyFont="1" applyFill="1" applyBorder="1" applyAlignment="1">
      <alignment wrapText="1"/>
    </xf>
    <xf numFmtId="164" fontId="9" fillId="0" borderId="11" xfId="0" applyNumberFormat="1" applyFont="1" applyFill="1" applyBorder="1" applyAlignment="1">
      <alignment horizontal="left" wrapText="1"/>
    </xf>
    <xf numFmtId="164" fontId="2" fillId="0" borderId="0" xfId="0" applyNumberFormat="1" applyFont="1" applyFill="1" applyAlignment="1">
      <alignment textRotation="90"/>
    </xf>
    <xf numFmtId="164" fontId="9" fillId="0" borderId="12" xfId="0" applyNumberFormat="1" applyFont="1" applyFill="1" applyBorder="1" applyAlignment="1">
      <alignment textRotation="90" wrapText="1"/>
    </xf>
    <xf numFmtId="164" fontId="10" fillId="0" borderId="12" xfId="0" applyNumberFormat="1" applyFont="1" applyFill="1" applyBorder="1" applyAlignment="1">
      <alignment textRotation="90" wrapText="1"/>
    </xf>
    <xf numFmtId="164" fontId="10" fillId="0" borderId="11" xfId="0" applyNumberFormat="1" applyFont="1" applyFill="1" applyBorder="1" applyAlignment="1">
      <alignment textRotation="90" wrapText="1"/>
    </xf>
    <xf numFmtId="164" fontId="10" fillId="33" borderId="11" xfId="0" applyNumberFormat="1" applyFont="1" applyFill="1" applyBorder="1" applyAlignment="1">
      <alignment textRotation="90" wrapText="1"/>
    </xf>
    <xf numFmtId="1" fontId="10" fillId="0" borderId="11" xfId="0" applyNumberFormat="1" applyFont="1" applyFill="1" applyBorder="1" applyAlignment="1">
      <alignment textRotation="90" wrapText="1"/>
    </xf>
    <xf numFmtId="164" fontId="9" fillId="34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/>
    </xf>
    <xf numFmtId="1" fontId="9" fillId="34" borderId="0" xfId="0" applyNumberFormat="1" applyFont="1" applyFill="1" applyBorder="1" applyAlignment="1">
      <alignment horizontal="center"/>
    </xf>
    <xf numFmtId="164" fontId="9" fillId="34" borderId="13" xfId="0" applyNumberFormat="1" applyFont="1" applyFill="1" applyBorder="1" applyAlignment="1">
      <alignment horizontal="center"/>
    </xf>
    <xf numFmtId="164" fontId="9" fillId="34" borderId="0" xfId="0" applyNumberFormat="1" applyFont="1" applyFill="1" applyBorder="1" applyAlignment="1">
      <alignment/>
    </xf>
    <xf numFmtId="164" fontId="9" fillId="34" borderId="0" xfId="0" applyNumberFormat="1" applyFont="1" applyFill="1" applyBorder="1" applyAlignment="1">
      <alignment/>
    </xf>
    <xf numFmtId="164" fontId="9" fillId="34" borderId="0" xfId="0" applyNumberFormat="1" applyFont="1" applyFill="1" applyAlignment="1">
      <alignment/>
    </xf>
    <xf numFmtId="164" fontId="9" fillId="34" borderId="0" xfId="0" applyNumberFormat="1" applyFont="1" applyFill="1" applyBorder="1" applyAlignment="1">
      <alignment horizontal="right"/>
    </xf>
    <xf numFmtId="164" fontId="9" fillId="34" borderId="0" xfId="0" applyNumberFormat="1" applyFont="1" applyFill="1" applyBorder="1" applyAlignment="1">
      <alignment horizontal="left"/>
    </xf>
    <xf numFmtId="164" fontId="2" fillId="34" borderId="0" xfId="0" applyNumberFormat="1" applyFont="1" applyFill="1" applyAlignment="1">
      <alignment/>
    </xf>
    <xf numFmtId="164" fontId="9" fillId="34" borderId="0" xfId="0" applyNumberFormat="1" applyFont="1" applyFill="1" applyBorder="1" applyAlignment="1">
      <alignment vertical="center"/>
    </xf>
    <xf numFmtId="164" fontId="9" fillId="34" borderId="0" xfId="0" applyNumberFormat="1" applyFont="1" applyFill="1" applyBorder="1" applyAlignment="1">
      <alignment horizontal="left" vertical="center" indent="5"/>
    </xf>
    <xf numFmtId="1" fontId="2" fillId="34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hare_for_virtualbox_os\Projects\Civil%20Budget%20project\2010%203%20&#1095;&#1090;&#1077;&#1085;&#1080;&#1077;%20&#1076;&#1086;%20&#1087;&#1086;&#1076;&#1087;&#1080;&#1089;&#1080;%20&#1087;&#1088;&#1077;&#1079;&#1080;&#1076;&#1077;&#1085;&#1090;&#1072;\&#1076;&#1086;&#1087;.%20&#1092;&#1072;&#1081;&#1083;&#1099;\3%20&#1095;&#1090;&#1077;&#1085;&#1080;&#1077;\&#1085;&#1072;%20&#1087;&#1086;&#1076;&#1087;&#1080;&#1089;&#1100;\&#1055;&#1088;&#1080;&#1083;.1.1-2.2.2-1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№2-1 (русс.)"/>
      <sheetName val="Лист2"/>
      <sheetName val="Прил. №3 (русс.)"/>
      <sheetName val="Прил. №1 (кырг.)"/>
      <sheetName val="Прил. №1-2 (кырг.)"/>
      <sheetName val="Прил. №2 адм.(кырг.)"/>
      <sheetName val="Прил. №2-1 (кырг.)"/>
      <sheetName val="Прил. №3 (кырг.)"/>
      <sheetName val="гб"/>
      <sheetName val="функкласс"/>
      <sheetName val="экономкласс"/>
      <sheetName val="Лист1"/>
      <sheetName val="Лист3"/>
      <sheetName val="функклассnoviформат2009"/>
      <sheetName val="3 прилож кырг"/>
    </sheetNames>
    <sheetDataSet>
      <sheetData sheetId="0">
        <row r="7">
          <cell r="D7">
            <v>374067.19999999995</v>
          </cell>
          <cell r="E7">
            <v>356628.1</v>
          </cell>
        </row>
        <row r="8">
          <cell r="F8">
            <v>280117.9</v>
          </cell>
        </row>
        <row r="12">
          <cell r="F12">
            <v>3000</v>
          </cell>
        </row>
        <row r="14">
          <cell r="D14">
            <v>924934.2</v>
          </cell>
          <cell r="E14">
            <v>839611</v>
          </cell>
        </row>
        <row r="15">
          <cell r="F15">
            <v>865781.4</v>
          </cell>
        </row>
        <row r="34">
          <cell r="F34">
            <v>200724.50000000003</v>
          </cell>
        </row>
        <row r="42">
          <cell r="F42">
            <v>43495</v>
          </cell>
        </row>
        <row r="45">
          <cell r="D45">
            <v>88105.09999999999</v>
          </cell>
          <cell r="E45">
            <v>102436.8</v>
          </cell>
        </row>
        <row r="46">
          <cell r="F46">
            <v>195700.69999999998</v>
          </cell>
        </row>
        <row r="48">
          <cell r="F48">
            <v>1550</v>
          </cell>
        </row>
        <row r="50">
          <cell r="D50">
            <v>89010.70000000001</v>
          </cell>
          <cell r="E50">
            <v>92426.2</v>
          </cell>
        </row>
        <row r="51">
          <cell r="F51">
            <v>61384</v>
          </cell>
        </row>
        <row r="54">
          <cell r="D54">
            <v>16519.1</v>
          </cell>
          <cell r="E54">
            <v>18726.2</v>
          </cell>
        </row>
        <row r="55">
          <cell r="F55">
            <v>20697.299999999996</v>
          </cell>
        </row>
        <row r="57">
          <cell r="D57">
            <v>74316.3</v>
          </cell>
          <cell r="E57">
            <v>76340.40000000001</v>
          </cell>
        </row>
        <row r="58">
          <cell r="F58">
            <v>84867.40000000001</v>
          </cell>
        </row>
        <row r="61">
          <cell r="F61">
            <v>693</v>
          </cell>
        </row>
        <row r="63">
          <cell r="D63">
            <v>84641.9</v>
          </cell>
          <cell r="E63">
            <v>107463.5</v>
          </cell>
        </row>
        <row r="64">
          <cell r="F64">
            <v>104821.59999999999</v>
          </cell>
        </row>
        <row r="69">
          <cell r="D69">
            <v>131799.1</v>
          </cell>
          <cell r="E69">
            <v>174030.40000000002</v>
          </cell>
        </row>
        <row r="70">
          <cell r="F70">
            <v>16724.4</v>
          </cell>
        </row>
        <row r="74">
          <cell r="F74">
            <v>4641.5</v>
          </cell>
        </row>
        <row r="75">
          <cell r="D75">
            <v>182069.5</v>
          </cell>
          <cell r="E75">
            <v>189914.1</v>
          </cell>
        </row>
        <row r="76">
          <cell r="F76">
            <v>188172.80000000002</v>
          </cell>
        </row>
        <row r="79">
          <cell r="D79">
            <v>17321.3</v>
          </cell>
          <cell r="E79">
            <v>16569.3</v>
          </cell>
        </row>
        <row r="80">
          <cell r="F80">
            <v>16470.3</v>
          </cell>
        </row>
        <row r="82">
          <cell r="F82">
            <v>1000</v>
          </cell>
        </row>
        <row r="84">
          <cell r="D84">
            <v>19681.1</v>
          </cell>
          <cell r="E84">
            <v>28086.3</v>
          </cell>
        </row>
        <row r="85">
          <cell r="F85">
            <v>27739.3</v>
          </cell>
        </row>
        <row r="87">
          <cell r="D87">
            <v>89235.2</v>
          </cell>
          <cell r="E87">
            <v>122622.2</v>
          </cell>
        </row>
        <row r="88">
          <cell r="F88">
            <v>54454.2</v>
          </cell>
        </row>
        <row r="92">
          <cell r="F92">
            <v>30687.7</v>
          </cell>
        </row>
        <row r="96">
          <cell r="D96">
            <v>285615.2</v>
          </cell>
          <cell r="E96">
            <v>521110.39999999997</v>
          </cell>
        </row>
        <row r="97">
          <cell r="F97">
            <v>414997.9000000001</v>
          </cell>
        </row>
        <row r="105">
          <cell r="F105">
            <v>265898.1</v>
          </cell>
        </row>
        <row r="111">
          <cell r="D111">
            <v>291705.1</v>
          </cell>
          <cell r="E111">
            <v>334321.3</v>
          </cell>
        </row>
        <row r="112">
          <cell r="F112">
            <v>340735.2</v>
          </cell>
        </row>
        <row r="115">
          <cell r="F115">
            <v>4000</v>
          </cell>
        </row>
        <row r="117">
          <cell r="D117">
            <v>7826637.100000001</v>
          </cell>
          <cell r="E117">
            <v>14920714</v>
          </cell>
        </row>
        <row r="118">
          <cell r="F118">
            <v>15918526.599999998</v>
          </cell>
        </row>
        <row r="145">
          <cell r="F145">
            <v>44644</v>
          </cell>
        </row>
        <row r="149">
          <cell r="F149">
            <v>890539.6000000001</v>
          </cell>
        </row>
        <row r="163">
          <cell r="D163">
            <v>0</v>
          </cell>
          <cell r="E163">
            <v>483491</v>
          </cell>
        </row>
        <row r="165">
          <cell r="F165">
            <v>0</v>
          </cell>
        </row>
        <row r="167">
          <cell r="D167">
            <v>5831.7</v>
          </cell>
          <cell r="E167">
            <v>4924.4</v>
          </cell>
        </row>
        <row r="168">
          <cell r="F168">
            <v>2932.4</v>
          </cell>
        </row>
        <row r="170">
          <cell r="F170">
            <v>3000</v>
          </cell>
        </row>
        <row r="173">
          <cell r="D173">
            <v>82016.20000000001</v>
          </cell>
          <cell r="E173">
            <v>237920.5</v>
          </cell>
        </row>
        <row r="174">
          <cell r="F174">
            <v>144173</v>
          </cell>
        </row>
        <row r="183">
          <cell r="F183">
            <v>280411.6</v>
          </cell>
        </row>
        <row r="193">
          <cell r="E193">
            <v>2932.4</v>
          </cell>
          <cell r="F193">
            <v>10000</v>
          </cell>
        </row>
        <row r="195">
          <cell r="D195">
            <v>754163.3</v>
          </cell>
          <cell r="E195">
            <v>889096.6</v>
          </cell>
        </row>
        <row r="196">
          <cell r="F196">
            <v>726518.0999999999</v>
          </cell>
        </row>
        <row r="201">
          <cell r="F201">
            <v>469574.5999999999</v>
          </cell>
        </row>
        <row r="206">
          <cell r="D206">
            <v>15895.2</v>
          </cell>
          <cell r="E206">
            <v>16473.1</v>
          </cell>
        </row>
        <row r="207">
          <cell r="F207">
            <v>15814.699999999999</v>
          </cell>
        </row>
        <row r="210">
          <cell r="F210">
            <v>641024.1</v>
          </cell>
        </row>
        <row r="216">
          <cell r="F216">
            <v>15001.800000000001</v>
          </cell>
        </row>
        <row r="222">
          <cell r="D222">
            <v>1378625.1</v>
          </cell>
          <cell r="E222">
            <v>1466233.7</v>
          </cell>
        </row>
        <row r="223">
          <cell r="F223">
            <v>1422506.0999999999</v>
          </cell>
        </row>
        <row r="230">
          <cell r="F230">
            <v>144568.29999999996</v>
          </cell>
        </row>
        <row r="237">
          <cell r="D237">
            <v>2447522.8</v>
          </cell>
          <cell r="E237">
            <v>3133175.6</v>
          </cell>
        </row>
        <row r="238">
          <cell r="F238">
            <v>938858.8999999999</v>
          </cell>
        </row>
        <row r="244">
          <cell r="F244">
            <v>2139650</v>
          </cell>
        </row>
        <row r="249">
          <cell r="F249">
            <v>264726.6</v>
          </cell>
        </row>
        <row r="258">
          <cell r="D258">
            <v>31596</v>
          </cell>
          <cell r="E258">
            <v>25438.5</v>
          </cell>
        </row>
        <row r="259">
          <cell r="F259">
            <v>8605</v>
          </cell>
        </row>
        <row r="261">
          <cell r="F261">
            <v>23476</v>
          </cell>
        </row>
        <row r="264">
          <cell r="F264">
            <v>2984310.9</v>
          </cell>
        </row>
        <row r="267">
          <cell r="F267">
            <v>61736.9</v>
          </cell>
        </row>
        <row r="269">
          <cell r="D269">
            <v>1396266.7</v>
          </cell>
          <cell r="E269">
            <v>2075905.4000000001</v>
          </cell>
        </row>
        <row r="270">
          <cell r="F270">
            <v>1564078.4999999998</v>
          </cell>
        </row>
        <row r="275">
          <cell r="F275">
            <v>394104.39999999997</v>
          </cell>
        </row>
        <row r="279">
          <cell r="F279">
            <v>635074</v>
          </cell>
        </row>
        <row r="287">
          <cell r="D287">
            <v>2130197.4</v>
          </cell>
          <cell r="E287">
            <v>2378384.2</v>
          </cell>
        </row>
        <row r="288">
          <cell r="F288">
            <v>4434964.9</v>
          </cell>
        </row>
        <row r="291">
          <cell r="F291">
            <v>5743.699999999999</v>
          </cell>
        </row>
        <row r="294">
          <cell r="D294">
            <v>19073.3</v>
          </cell>
          <cell r="E294">
            <v>24005.9</v>
          </cell>
        </row>
        <row r="295">
          <cell r="F295">
            <v>19005.9</v>
          </cell>
        </row>
        <row r="300">
          <cell r="D300">
            <v>1303613.7000000002</v>
          </cell>
          <cell r="E300">
            <v>926765.2000000001</v>
          </cell>
        </row>
        <row r="301">
          <cell r="F301">
            <v>475892.89999999997</v>
          </cell>
        </row>
        <row r="306">
          <cell r="F306">
            <v>41733.899999999994</v>
          </cell>
        </row>
        <row r="310">
          <cell r="F310">
            <v>481668</v>
          </cell>
        </row>
        <row r="321">
          <cell r="D321">
            <v>299563</v>
          </cell>
          <cell r="E321">
            <v>897217.2</v>
          </cell>
        </row>
        <row r="322">
          <cell r="F322">
            <v>25868.4</v>
          </cell>
        </row>
        <row r="326">
          <cell r="F326">
            <v>0</v>
          </cell>
        </row>
        <row r="328">
          <cell r="F328">
            <v>958634.4</v>
          </cell>
        </row>
        <row r="338">
          <cell r="D338">
            <v>2568391</v>
          </cell>
          <cell r="E338">
            <v>4655841.700000001</v>
          </cell>
        </row>
        <row r="339">
          <cell r="F339">
            <v>1369849.7999999998</v>
          </cell>
        </row>
        <row r="351">
          <cell r="F351">
            <v>179583.5</v>
          </cell>
        </row>
        <row r="359">
          <cell r="F359">
            <v>8069129.600000001</v>
          </cell>
        </row>
        <row r="388">
          <cell r="D388">
            <v>413403.10000000003</v>
          </cell>
          <cell r="E388">
            <v>486239.6</v>
          </cell>
        </row>
        <row r="389">
          <cell r="F389">
            <v>443063.8</v>
          </cell>
        </row>
        <row r="400">
          <cell r="F400">
            <v>71437.90000000001</v>
          </cell>
        </row>
        <row r="407">
          <cell r="D407">
            <v>7910015.700000001</v>
          </cell>
          <cell r="E407">
            <v>12329214.800000003</v>
          </cell>
        </row>
        <row r="408">
          <cell r="F408">
            <v>1057642.5</v>
          </cell>
        </row>
        <row r="415">
          <cell r="F415">
            <v>7595.6</v>
          </cell>
        </row>
        <row r="419">
          <cell r="F419">
            <v>98560</v>
          </cell>
        </row>
        <row r="423">
          <cell r="D423">
            <v>8510.9</v>
          </cell>
          <cell r="E423">
            <v>15360</v>
          </cell>
        </row>
        <row r="425">
          <cell r="F425">
            <v>20065.1</v>
          </cell>
        </row>
        <row r="426">
          <cell r="D426">
            <v>302028.7</v>
          </cell>
          <cell r="E426">
            <v>711843.5</v>
          </cell>
        </row>
        <row r="427">
          <cell r="F427">
            <v>693173.8999999999</v>
          </cell>
        </row>
        <row r="432">
          <cell r="D432">
            <v>516920.8</v>
          </cell>
          <cell r="E432">
            <v>702786</v>
          </cell>
        </row>
        <row r="433">
          <cell r="F433">
            <v>0</v>
          </cell>
        </row>
        <row r="436">
          <cell r="F436">
            <v>617822.2</v>
          </cell>
        </row>
        <row r="439">
          <cell r="D439">
            <v>14070.199999999999</v>
          </cell>
          <cell r="E439">
            <v>12447.5</v>
          </cell>
        </row>
        <row r="440">
          <cell r="F440">
            <v>10675.800000000001</v>
          </cell>
        </row>
        <row r="442">
          <cell r="F442">
            <v>1162.5</v>
          </cell>
        </row>
        <row r="444">
          <cell r="D444">
            <v>319377.5</v>
          </cell>
          <cell r="E444">
            <v>392361.8</v>
          </cell>
        </row>
        <row r="445">
          <cell r="F445">
            <v>223905</v>
          </cell>
        </row>
        <row r="448">
          <cell r="F448">
            <v>198727</v>
          </cell>
        </row>
        <row r="451">
          <cell r="F451">
            <v>19038</v>
          </cell>
        </row>
        <row r="454">
          <cell r="D454">
            <v>70273.3</v>
          </cell>
          <cell r="E454">
            <v>146239.2</v>
          </cell>
        </row>
        <row r="455">
          <cell r="F455">
            <v>237179.7</v>
          </cell>
        </row>
        <row r="461">
          <cell r="F461">
            <v>41920</v>
          </cell>
        </row>
        <row r="466">
          <cell r="F466">
            <v>112626.8</v>
          </cell>
        </row>
        <row r="471">
          <cell r="D471">
            <v>777587.6000000001</v>
          </cell>
          <cell r="E471">
            <v>1379949.6</v>
          </cell>
        </row>
        <row r="472">
          <cell r="F472">
            <v>10568.900000000001</v>
          </cell>
        </row>
        <row r="475">
          <cell r="F475">
            <v>1535896.8</v>
          </cell>
        </row>
        <row r="495">
          <cell r="D495">
            <v>39234.4</v>
          </cell>
          <cell r="E495">
            <v>46492.5</v>
          </cell>
        </row>
        <row r="496">
          <cell r="F496">
            <v>754294.8</v>
          </cell>
        </row>
        <row r="505">
          <cell r="F505">
            <v>162994.9</v>
          </cell>
        </row>
        <row r="511">
          <cell r="F511">
            <v>683694.4</v>
          </cell>
        </row>
        <row r="518">
          <cell r="D518">
            <v>145770</v>
          </cell>
          <cell r="E518">
            <v>129031.1</v>
          </cell>
        </row>
        <row r="519">
          <cell r="F519">
            <v>156388.4</v>
          </cell>
        </row>
        <row r="523">
          <cell r="F523">
            <v>965.4000000000001</v>
          </cell>
        </row>
        <row r="525">
          <cell r="D525">
            <v>116658.8</v>
          </cell>
          <cell r="E525">
            <v>55212.8</v>
          </cell>
        </row>
        <row r="526">
          <cell r="F526">
            <v>0</v>
          </cell>
        </row>
        <row r="528">
          <cell r="F528">
            <v>75708.5</v>
          </cell>
        </row>
        <row r="531">
          <cell r="D531">
            <v>17214.7</v>
          </cell>
          <cell r="E531">
            <v>18240.7</v>
          </cell>
        </row>
        <row r="532">
          <cell r="F532">
            <v>15955.8</v>
          </cell>
        </row>
        <row r="535">
          <cell r="F535">
            <v>560</v>
          </cell>
        </row>
        <row r="538">
          <cell r="D538">
            <v>14784.900000000001</v>
          </cell>
          <cell r="E538">
            <v>19975.9</v>
          </cell>
        </row>
        <row r="539">
          <cell r="F539">
            <v>66276.4</v>
          </cell>
        </row>
        <row r="544">
          <cell r="D544">
            <v>13313</v>
          </cell>
          <cell r="E544">
            <v>14990.300000000001</v>
          </cell>
        </row>
        <row r="545">
          <cell r="F545">
            <v>14861.300000000001</v>
          </cell>
        </row>
        <row r="548">
          <cell r="F548">
            <v>412.7</v>
          </cell>
        </row>
        <row r="551">
          <cell r="D551">
            <v>44489.2</v>
          </cell>
          <cell r="E551">
            <v>72076.4</v>
          </cell>
        </row>
        <row r="552">
          <cell r="F552">
            <v>0</v>
          </cell>
        </row>
        <row r="554">
          <cell r="F554">
            <v>72076.2</v>
          </cell>
        </row>
        <row r="557">
          <cell r="D557">
            <v>4438.900000000001</v>
          </cell>
          <cell r="E557">
            <v>4187.2</v>
          </cell>
        </row>
        <row r="558">
          <cell r="F558">
            <v>5433.8</v>
          </cell>
        </row>
        <row r="560">
          <cell r="F560">
            <v>352.99999999999994</v>
          </cell>
        </row>
        <row r="562">
          <cell r="D562">
            <v>69361.9</v>
          </cell>
          <cell r="E562">
            <v>123031.2</v>
          </cell>
        </row>
        <row r="563">
          <cell r="F563">
            <v>124424.59999999999</v>
          </cell>
        </row>
        <row r="566">
          <cell r="F566">
            <v>24144</v>
          </cell>
        </row>
        <row r="570">
          <cell r="D570">
            <v>332962.60000000003</v>
          </cell>
          <cell r="E570">
            <v>356636.6</v>
          </cell>
        </row>
        <row r="571">
          <cell r="F571">
            <v>324310.49999999994</v>
          </cell>
        </row>
        <row r="577">
          <cell r="F577">
            <v>15216.8</v>
          </cell>
        </row>
        <row r="581">
          <cell r="D581">
            <v>590525.9999999999</v>
          </cell>
          <cell r="E581">
            <v>580104.6</v>
          </cell>
        </row>
        <row r="582">
          <cell r="F582">
            <v>599367.6</v>
          </cell>
        </row>
        <row r="587">
          <cell r="F587">
            <v>13663.599999999999</v>
          </cell>
        </row>
        <row r="591">
          <cell r="D591">
            <v>16727.4</v>
          </cell>
          <cell r="E591">
            <v>16100.9</v>
          </cell>
        </row>
        <row r="592">
          <cell r="F592">
            <v>15409.200000000003</v>
          </cell>
        </row>
        <row r="594">
          <cell r="D594">
            <v>20971</v>
          </cell>
          <cell r="E594">
            <v>31076.4</v>
          </cell>
        </row>
        <row r="595">
          <cell r="F595">
            <v>13717.4</v>
          </cell>
        </row>
        <row r="598">
          <cell r="F598">
            <v>11279</v>
          </cell>
        </row>
        <row r="601">
          <cell r="D601">
            <v>544682.4</v>
          </cell>
          <cell r="E601">
            <v>848901.3999999999</v>
          </cell>
        </row>
        <row r="602">
          <cell r="F602">
            <v>787052.3000000002</v>
          </cell>
        </row>
        <row r="611">
          <cell r="F611">
            <v>55005.4</v>
          </cell>
        </row>
        <row r="615">
          <cell r="F615">
            <v>211200</v>
          </cell>
        </row>
        <row r="618">
          <cell r="D618">
            <v>0</v>
          </cell>
          <cell r="E618">
            <v>308234.8</v>
          </cell>
        </row>
        <row r="619">
          <cell r="F619">
            <v>185434.90000000002</v>
          </cell>
        </row>
        <row r="624">
          <cell r="F624">
            <v>7519.2</v>
          </cell>
        </row>
        <row r="626">
          <cell r="D626">
            <v>3764.6</v>
          </cell>
          <cell r="E626">
            <v>34256.9</v>
          </cell>
        </row>
        <row r="628">
          <cell r="F628">
            <v>35664</v>
          </cell>
        </row>
        <row r="631">
          <cell r="F631">
            <v>0</v>
          </cell>
        </row>
        <row r="638">
          <cell r="F638">
            <v>300000</v>
          </cell>
        </row>
        <row r="639">
          <cell r="F639">
            <v>131948.5</v>
          </cell>
        </row>
        <row r="642">
          <cell r="D642">
            <v>0</v>
          </cell>
          <cell r="E642">
            <v>4623.3</v>
          </cell>
        </row>
        <row r="643">
          <cell r="F643">
            <v>4291.3</v>
          </cell>
        </row>
        <row r="645">
          <cell r="F645">
            <v>606</v>
          </cell>
        </row>
        <row r="647">
          <cell r="D647">
            <v>0</v>
          </cell>
          <cell r="E647">
            <v>3970.5</v>
          </cell>
        </row>
        <row r="648">
          <cell r="F648">
            <v>3573.7</v>
          </cell>
        </row>
        <row r="650">
          <cell r="F650">
            <v>1250</v>
          </cell>
        </row>
        <row r="652">
          <cell r="D652">
            <v>0</v>
          </cell>
          <cell r="E652">
            <v>151862</v>
          </cell>
        </row>
        <row r="653">
          <cell r="F653">
            <v>137051.10000000003</v>
          </cell>
        </row>
        <row r="655">
          <cell r="F655">
            <v>17105</v>
          </cell>
        </row>
        <row r="657">
          <cell r="D657">
            <v>0</v>
          </cell>
          <cell r="E657">
            <v>2136.8</v>
          </cell>
        </row>
        <row r="658">
          <cell r="F658">
            <v>0</v>
          </cell>
        </row>
        <row r="660">
          <cell r="D660">
            <v>624.2</v>
          </cell>
          <cell r="E660">
            <v>786.7</v>
          </cell>
        </row>
        <row r="661">
          <cell r="F661">
            <v>786.7</v>
          </cell>
        </row>
        <row r="663">
          <cell r="F663">
            <v>0</v>
          </cell>
        </row>
        <row r="665">
          <cell r="D665">
            <v>0</v>
          </cell>
          <cell r="E665">
            <v>410490.1</v>
          </cell>
        </row>
        <row r="666">
          <cell r="F666">
            <v>424191.9</v>
          </cell>
        </row>
        <row r="670">
          <cell r="F670">
            <v>33642</v>
          </cell>
        </row>
        <row r="673">
          <cell r="D673">
            <v>0</v>
          </cell>
          <cell r="E673">
            <v>823844.3</v>
          </cell>
        </row>
        <row r="674">
          <cell r="F674">
            <v>743600</v>
          </cell>
        </row>
        <row r="677">
          <cell r="F677">
            <v>276</v>
          </cell>
        </row>
        <row r="679">
          <cell r="D679">
            <v>0</v>
          </cell>
          <cell r="E679">
            <v>2006600</v>
          </cell>
        </row>
        <row r="680">
          <cell r="F680">
            <v>4998999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9"/>
  <sheetViews>
    <sheetView showZeros="0" tabSelected="1" view="pageBreakPreview" zoomScale="75" zoomScaleNormal="75" zoomScaleSheetLayoutView="75" zoomScalePageLayoutView="0" workbookViewId="0" topLeftCell="A1">
      <selection activeCell="F3" sqref="F3:J5"/>
    </sheetView>
  </sheetViews>
  <sheetFormatPr defaultColWidth="9.140625" defaultRowHeight="12.75"/>
  <cols>
    <col min="1" max="1" width="9.28125" style="2" customWidth="1"/>
    <col min="2" max="2" width="53.8515625" style="1" customWidth="1"/>
    <col min="3" max="3" width="12.140625" style="1" hidden="1" customWidth="1"/>
    <col min="4" max="4" width="13.57421875" style="1" hidden="1" customWidth="1"/>
    <col min="5" max="5" width="12.28125" style="1" customWidth="1"/>
    <col min="6" max="6" width="15.140625" style="1" customWidth="1"/>
    <col min="7" max="7" width="12.57421875" style="1" customWidth="1"/>
    <col min="8" max="8" width="12.28125" style="1" customWidth="1"/>
    <col min="9" max="9" width="13.00390625" style="1" customWidth="1"/>
    <col min="10" max="10" width="16.00390625" style="1" customWidth="1"/>
    <col min="11" max="11" width="16.421875" style="1" hidden="1" customWidth="1"/>
    <col min="12" max="12" width="15.7109375" style="1" hidden="1" customWidth="1"/>
    <col min="13" max="14" width="0" style="1" hidden="1" customWidth="1"/>
    <col min="15" max="19" width="9.140625" style="1" customWidth="1"/>
    <col min="20" max="26" width="9.28125" style="1" bestFit="1" customWidth="1"/>
    <col min="27" max="27" width="11.00390625" style="1" bestFit="1" customWidth="1"/>
    <col min="28" max="16384" width="9.140625" style="1" customWidth="1"/>
  </cols>
  <sheetData>
    <row r="1" spans="1:10" ht="15">
      <c r="A1" s="54"/>
      <c r="B1" s="51"/>
      <c r="C1" s="51"/>
      <c r="D1" s="51"/>
      <c r="E1" s="51"/>
      <c r="F1" s="51"/>
      <c r="G1" s="51"/>
      <c r="H1" s="51"/>
      <c r="I1" s="51"/>
      <c r="J1" s="51"/>
    </row>
    <row r="2" spans="1:14" ht="15.75">
      <c r="A2" s="54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5.75">
      <c r="A3" s="44"/>
      <c r="B3" s="42"/>
      <c r="C3" s="42"/>
      <c r="D3" s="42"/>
      <c r="E3" s="42"/>
      <c r="F3" s="42"/>
      <c r="G3" s="51"/>
      <c r="H3" s="52" t="s">
        <v>210</v>
      </c>
      <c r="I3" s="52"/>
      <c r="K3" s="46"/>
      <c r="L3" s="46"/>
      <c r="M3" s="42"/>
      <c r="N3" s="42"/>
    </row>
    <row r="4" spans="1:14" ht="15.75">
      <c r="A4" s="44"/>
      <c r="B4" s="42"/>
      <c r="C4" s="42"/>
      <c r="D4" s="42"/>
      <c r="E4" s="51"/>
      <c r="F4" s="53"/>
      <c r="G4" s="46"/>
      <c r="H4" s="46"/>
      <c r="I4" s="52"/>
      <c r="J4" s="49" t="s">
        <v>209</v>
      </c>
      <c r="K4" s="46"/>
      <c r="L4" s="46"/>
      <c r="M4" s="42"/>
      <c r="N4" s="42"/>
    </row>
    <row r="5" spans="1:14" ht="15.75">
      <c r="A5" s="44"/>
      <c r="B5" s="51"/>
      <c r="C5" s="42"/>
      <c r="D5" s="42"/>
      <c r="E5" s="51"/>
      <c r="F5" s="49" t="s">
        <v>208</v>
      </c>
      <c r="G5" s="50"/>
      <c r="H5" s="50"/>
      <c r="I5" s="50"/>
      <c r="J5" s="49" t="s">
        <v>207</v>
      </c>
      <c r="K5" s="46"/>
      <c r="L5" s="46"/>
      <c r="M5" s="42"/>
      <c r="N5" s="42"/>
    </row>
    <row r="6" spans="1:14" ht="15.75">
      <c r="A6" s="47" t="s">
        <v>206</v>
      </c>
      <c r="B6" s="47"/>
      <c r="C6" s="47"/>
      <c r="D6" s="47"/>
      <c r="E6" s="48"/>
      <c r="F6" s="48"/>
      <c r="G6" s="48"/>
      <c r="H6" s="48"/>
      <c r="I6" s="48"/>
      <c r="J6" s="48"/>
      <c r="K6" s="47"/>
      <c r="L6" s="47"/>
      <c r="M6" s="47"/>
      <c r="N6" s="47"/>
    </row>
    <row r="7" spans="1:14" ht="16.5" thickBot="1">
      <c r="A7" s="44"/>
      <c r="B7" s="46" t="s">
        <v>205</v>
      </c>
      <c r="C7" s="42"/>
      <c r="D7" s="42"/>
      <c r="E7" s="42"/>
      <c r="F7" s="42"/>
      <c r="G7" s="42"/>
      <c r="H7" s="42"/>
      <c r="I7" s="42"/>
      <c r="J7" s="42" t="s">
        <v>204</v>
      </c>
      <c r="K7" s="42"/>
      <c r="L7" s="42" t="s">
        <v>203</v>
      </c>
      <c r="M7" s="45"/>
      <c r="N7" s="45"/>
    </row>
    <row r="8" spans="1:14" ht="16.5" thickTop="1">
      <c r="A8" s="44"/>
      <c r="B8" s="43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s="36" customFormat="1" ht="144">
      <c r="A9" s="41" t="s">
        <v>202</v>
      </c>
      <c r="B9" s="32" t="s">
        <v>201</v>
      </c>
      <c r="C9" s="39" t="s">
        <v>200</v>
      </c>
      <c r="D9" s="39" t="s">
        <v>199</v>
      </c>
      <c r="E9" s="40" t="s">
        <v>198</v>
      </c>
      <c r="F9" s="39" t="s">
        <v>197</v>
      </c>
      <c r="G9" s="39" t="s">
        <v>196</v>
      </c>
      <c r="H9" s="39" t="s">
        <v>195</v>
      </c>
      <c r="I9" s="39" t="s">
        <v>194</v>
      </c>
      <c r="J9" s="39" t="s">
        <v>193</v>
      </c>
      <c r="K9" s="39" t="s">
        <v>192</v>
      </c>
      <c r="L9" s="39" t="s">
        <v>191</v>
      </c>
      <c r="M9" s="38"/>
      <c r="N9" s="37"/>
    </row>
    <row r="10" spans="1:14" ht="15.75">
      <c r="A10" s="33">
        <v>11</v>
      </c>
      <c r="B10" s="32" t="s">
        <v>190</v>
      </c>
      <c r="C10" s="31">
        <f>'[1]Прил. №2-1 (русс.)'!D7</f>
        <v>374067.19999999995</v>
      </c>
      <c r="D10" s="31">
        <f>'[1]Прил. №2-1 (русс.)'!E7</f>
        <v>356628.1</v>
      </c>
      <c r="E10" s="28">
        <f aca="true" t="shared" si="0" ref="E10:E41">SUM(F10:H10)</f>
        <v>283117.9</v>
      </c>
      <c r="F10" s="31">
        <f>'[1]Прил. №2-1 (русс.)'!F8</f>
        <v>280117.9</v>
      </c>
      <c r="G10" s="31"/>
      <c r="H10" s="31">
        <f>'[1]Прил. №2-1 (русс.)'!F12</f>
        <v>3000</v>
      </c>
      <c r="I10" s="31">
        <f>342140.6+16791.3</f>
        <v>358931.89999999997</v>
      </c>
      <c r="J10" s="31">
        <f>342140.6+23507.4</f>
        <v>365648</v>
      </c>
      <c r="K10" s="31"/>
      <c r="L10" s="31"/>
      <c r="M10" s="31"/>
      <c r="N10" s="31"/>
    </row>
    <row r="11" spans="1:14" ht="15.75">
      <c r="A11" s="33">
        <v>12</v>
      </c>
      <c r="B11" s="32" t="s">
        <v>189</v>
      </c>
      <c r="C11" s="31">
        <f>'[1]Прил. №2-1 (русс.)'!D14</f>
        <v>924934.2</v>
      </c>
      <c r="D11" s="31">
        <f>'[1]Прил. №2-1 (русс.)'!E14</f>
        <v>839611</v>
      </c>
      <c r="E11" s="28">
        <f t="shared" si="0"/>
        <v>1110000.9000000001</v>
      </c>
      <c r="F11" s="31">
        <f>'[1]Прил. №2-1 (русс.)'!F15</f>
        <v>865781.4</v>
      </c>
      <c r="G11" s="31">
        <f>'[1]Прил. №2-1 (русс.)'!F42</f>
        <v>43495</v>
      </c>
      <c r="H11" s="31">
        <f>'[1]Прил. №2-1 (русс.)'!F34</f>
        <v>200724.50000000003</v>
      </c>
      <c r="I11" s="31">
        <f>699477.4+24937.6+233900</f>
        <v>958315</v>
      </c>
      <c r="J11" s="31">
        <f>699477.4+48963.4+300000-100000</f>
        <v>948440.8</v>
      </c>
      <c r="K11" s="31"/>
      <c r="L11" s="31"/>
      <c r="M11" s="31"/>
      <c r="N11" s="31"/>
    </row>
    <row r="12" spans="1:14" ht="15.75">
      <c r="A12" s="33">
        <v>13</v>
      </c>
      <c r="B12" s="32" t="s">
        <v>188</v>
      </c>
      <c r="C12" s="31">
        <f>'[1]Прил. №2-1 (русс.)'!D45</f>
        <v>88105.09999999999</v>
      </c>
      <c r="D12" s="31">
        <f>'[1]Прил. №2-1 (русс.)'!E45</f>
        <v>102436.8</v>
      </c>
      <c r="E12" s="28">
        <f t="shared" si="0"/>
        <v>197250.69999999998</v>
      </c>
      <c r="F12" s="31">
        <f>'[1]Прил. №2-1 (русс.)'!F46</f>
        <v>195700.69999999998</v>
      </c>
      <c r="G12" s="31"/>
      <c r="H12" s="31">
        <f>'[1]Прил. №2-1 (русс.)'!F48</f>
        <v>1550</v>
      </c>
      <c r="I12" s="31">
        <f>102489.8+5109.5+50000</f>
        <v>157599.3</v>
      </c>
      <c r="J12" s="31">
        <f>102489.8+3132+90000</f>
        <v>195621.8</v>
      </c>
      <c r="K12" s="31"/>
      <c r="L12" s="31"/>
      <c r="M12" s="31"/>
      <c r="N12" s="31"/>
    </row>
    <row r="13" spans="1:14" ht="15.75">
      <c r="A13" s="33">
        <v>14</v>
      </c>
      <c r="B13" s="32" t="s">
        <v>187</v>
      </c>
      <c r="C13" s="31">
        <f>'[1]Прил. №2-1 (русс.)'!D50</f>
        <v>89010.70000000001</v>
      </c>
      <c r="D13" s="31">
        <f>'[1]Прил. №2-1 (русс.)'!E50</f>
        <v>92426.2</v>
      </c>
      <c r="E13" s="28">
        <f t="shared" si="0"/>
        <v>61384</v>
      </c>
      <c r="F13" s="31">
        <f>'[1]Прил. №2-1 (русс.)'!F51</f>
        <v>61384</v>
      </c>
      <c r="G13" s="31"/>
      <c r="H13" s="31"/>
      <c r="I13" s="31">
        <f>90001.6+2500</f>
        <v>92501.6</v>
      </c>
      <c r="J13" s="31">
        <f>90001.6+3000</f>
        <v>93001.6</v>
      </c>
      <c r="K13" s="31"/>
      <c r="L13" s="31"/>
      <c r="M13" s="31"/>
      <c r="N13" s="31"/>
    </row>
    <row r="14" spans="1:14" ht="15.75">
      <c r="A14" s="33">
        <v>15</v>
      </c>
      <c r="B14" s="32" t="s">
        <v>186</v>
      </c>
      <c r="C14" s="31">
        <f>'[1]Прил. №2-1 (русс.)'!D54</f>
        <v>16519.1</v>
      </c>
      <c r="D14" s="31">
        <f>'[1]Прил. №2-1 (русс.)'!E54</f>
        <v>18726.2</v>
      </c>
      <c r="E14" s="28">
        <f t="shared" si="0"/>
        <v>20697.299999999996</v>
      </c>
      <c r="F14" s="31">
        <f>'[1]Прил. №2-1 (русс.)'!F55</f>
        <v>20697.299999999996</v>
      </c>
      <c r="G14" s="31"/>
      <c r="H14" s="31"/>
      <c r="I14" s="31">
        <f>20803.1+1000</f>
        <v>21803.1</v>
      </c>
      <c r="J14" s="31">
        <f>20803.1+1100</f>
        <v>21903.1</v>
      </c>
      <c r="K14" s="31"/>
      <c r="L14" s="31"/>
      <c r="M14" s="31"/>
      <c r="N14" s="31"/>
    </row>
    <row r="15" spans="1:14" ht="15.75">
      <c r="A15" s="33">
        <v>16</v>
      </c>
      <c r="B15" s="32" t="s">
        <v>185</v>
      </c>
      <c r="C15" s="31">
        <f>'[1]Прил. №2-1 (русс.)'!D57</f>
        <v>74316.3</v>
      </c>
      <c r="D15" s="31">
        <f>'[1]Прил. №2-1 (русс.)'!E57</f>
        <v>76340.40000000001</v>
      </c>
      <c r="E15" s="28">
        <f t="shared" si="0"/>
        <v>85560.40000000001</v>
      </c>
      <c r="F15" s="31">
        <f>'[1]Прил. №2-1 (русс.)'!F58</f>
        <v>84867.40000000001</v>
      </c>
      <c r="G15" s="31"/>
      <c r="H15" s="31">
        <f>'[1]Прил. №2-1 (русс.)'!F61</f>
        <v>693</v>
      </c>
      <c r="I15" s="31">
        <f>85734.9+2000</f>
        <v>87734.9</v>
      </c>
      <c r="J15" s="31">
        <f>85734.9+2500</f>
        <v>88234.9</v>
      </c>
      <c r="K15" s="31"/>
      <c r="L15" s="31"/>
      <c r="M15" s="31"/>
      <c r="N15" s="31"/>
    </row>
    <row r="16" spans="1:14" ht="15.75">
      <c r="A16" s="33">
        <v>17</v>
      </c>
      <c r="B16" s="32" t="s">
        <v>184</v>
      </c>
      <c r="C16" s="31">
        <f>'[1]Прил. №2-1 (русс.)'!D63</f>
        <v>84641.9</v>
      </c>
      <c r="D16" s="31">
        <f>'[1]Прил. №2-1 (русс.)'!E63</f>
        <v>107463.5</v>
      </c>
      <c r="E16" s="28">
        <f t="shared" si="0"/>
        <v>104821.59999999999</v>
      </c>
      <c r="F16" s="31">
        <f>'[1]Прил. №2-1 (русс.)'!F64</f>
        <v>104821.59999999999</v>
      </c>
      <c r="G16" s="31"/>
      <c r="H16" s="31"/>
      <c r="I16" s="31">
        <f>119552+3500</f>
        <v>123052</v>
      </c>
      <c r="J16" s="31">
        <f>119522+3700</f>
        <v>123222</v>
      </c>
      <c r="K16" s="31"/>
      <c r="L16" s="31"/>
      <c r="M16" s="31"/>
      <c r="N16" s="31"/>
    </row>
    <row r="17" spans="1:14" ht="15.75">
      <c r="A17" s="33">
        <v>18</v>
      </c>
      <c r="B17" s="32" t="s">
        <v>183</v>
      </c>
      <c r="C17" s="31">
        <f>'[1]Прил. №2-1 (русс.)'!D69</f>
        <v>131799.1</v>
      </c>
      <c r="D17" s="31">
        <f>'[1]Прил. №2-1 (русс.)'!E69</f>
        <v>174030.40000000002</v>
      </c>
      <c r="E17" s="28">
        <f t="shared" si="0"/>
        <v>21365.9</v>
      </c>
      <c r="F17" s="31">
        <f>'[1]Прил. №2-1 (русс.)'!F70</f>
        <v>16724.4</v>
      </c>
      <c r="G17" s="31"/>
      <c r="H17" s="31">
        <f>'[1]Прил. №2-1 (русс.)'!F74</f>
        <v>4641.5</v>
      </c>
      <c r="I17" s="31">
        <v>21030.4</v>
      </c>
      <c r="J17" s="31">
        <v>21030.4</v>
      </c>
      <c r="K17" s="31"/>
      <c r="L17" s="31"/>
      <c r="M17" s="31"/>
      <c r="N17" s="31"/>
    </row>
    <row r="18" spans="1:14" ht="15.75">
      <c r="A18" s="33">
        <v>19</v>
      </c>
      <c r="B18" s="32" t="s">
        <v>182</v>
      </c>
      <c r="C18" s="31">
        <f>'[1]Прил. №2-1 (русс.)'!D75</f>
        <v>182069.5</v>
      </c>
      <c r="D18" s="31">
        <f>'[1]Прил. №2-1 (русс.)'!E75</f>
        <v>189914.1</v>
      </c>
      <c r="E18" s="28">
        <f t="shared" si="0"/>
        <v>188172.80000000002</v>
      </c>
      <c r="F18" s="31">
        <f>'[1]Прил. №2-1 (русс.)'!F76</f>
        <v>188172.80000000002</v>
      </c>
      <c r="G18" s="31"/>
      <c r="H18" s="31"/>
      <c r="I18" s="31">
        <f>186761.2+2000</f>
        <v>188761.2</v>
      </c>
      <c r="J18" s="31">
        <f>186761.2+2500</f>
        <v>189261.2</v>
      </c>
      <c r="K18" s="31"/>
      <c r="L18" s="31"/>
      <c r="M18" s="31"/>
      <c r="N18" s="31"/>
    </row>
    <row r="19" spans="1:14" ht="15.75">
      <c r="A19" s="33">
        <v>20</v>
      </c>
      <c r="B19" s="32" t="s">
        <v>181</v>
      </c>
      <c r="C19" s="31">
        <f>'[1]Прил. №2-1 (русс.)'!D79</f>
        <v>17321.3</v>
      </c>
      <c r="D19" s="31">
        <f>'[1]Прил. №2-1 (русс.)'!E79</f>
        <v>16569.3</v>
      </c>
      <c r="E19" s="28">
        <f t="shared" si="0"/>
        <v>17470.3</v>
      </c>
      <c r="F19" s="31">
        <f>'[1]Прил. №2-1 (русс.)'!F80</f>
        <v>16470.3</v>
      </c>
      <c r="G19" s="31"/>
      <c r="H19" s="31">
        <f>'[1]Прил. №2-1 (русс.)'!F82</f>
        <v>1000</v>
      </c>
      <c r="I19" s="31">
        <v>17727.3</v>
      </c>
      <c r="J19" s="31">
        <f>17727.3+300</f>
        <v>18027.3</v>
      </c>
      <c r="K19" s="31"/>
      <c r="L19" s="31"/>
      <c r="M19" s="31"/>
      <c r="N19" s="31"/>
    </row>
    <row r="20" spans="1:14" ht="15.75">
      <c r="A20" s="33">
        <v>21</v>
      </c>
      <c r="B20" s="32" t="s">
        <v>180</v>
      </c>
      <c r="C20" s="31">
        <f>'[1]Прил. №2-1 (русс.)'!D84</f>
        <v>19681.1</v>
      </c>
      <c r="D20" s="31">
        <f>'[1]Прил. №2-1 (русс.)'!E84</f>
        <v>28086.3</v>
      </c>
      <c r="E20" s="28">
        <f t="shared" si="0"/>
        <v>27739.3</v>
      </c>
      <c r="F20" s="31">
        <f>'[1]Прил. №2-1 (русс.)'!F85</f>
        <v>27739.3</v>
      </c>
      <c r="G20" s="31"/>
      <c r="H20" s="31"/>
      <c r="I20" s="31">
        <f>28946.3+1000</f>
        <v>29946.3</v>
      </c>
      <c r="J20" s="31">
        <f>28946.3+1200</f>
        <v>30146.3</v>
      </c>
      <c r="K20" s="31"/>
      <c r="L20" s="31"/>
      <c r="M20" s="31"/>
      <c r="N20" s="31"/>
    </row>
    <row r="21" spans="1:14" ht="15.75">
      <c r="A21" s="33">
        <v>22</v>
      </c>
      <c r="B21" s="32" t="s">
        <v>179</v>
      </c>
      <c r="C21" s="31">
        <f>'[1]Прил. №2-1 (русс.)'!D87</f>
        <v>89235.2</v>
      </c>
      <c r="D21" s="31">
        <f>'[1]Прил. №2-1 (русс.)'!E87</f>
        <v>122622.2</v>
      </c>
      <c r="E21" s="28">
        <f t="shared" si="0"/>
        <v>85141.9</v>
      </c>
      <c r="F21" s="31">
        <f>'[1]Прил. №2-1 (русс.)'!F88</f>
        <v>54454.2</v>
      </c>
      <c r="G21" s="31"/>
      <c r="H21" s="31">
        <f>'[1]Прил. №2-1 (русс.)'!F92</f>
        <v>30687.7</v>
      </c>
      <c r="I21" s="31">
        <f>758081.9+35519.2-600000</f>
        <v>193601.09999999998</v>
      </c>
      <c r="J21" s="31">
        <f>758081.9+37000-600000</f>
        <v>195081.90000000002</v>
      </c>
      <c r="K21" s="31"/>
      <c r="L21" s="31"/>
      <c r="M21" s="31"/>
      <c r="N21" s="31"/>
    </row>
    <row r="22" spans="1:14" ht="15.75">
      <c r="A22" s="33">
        <v>23</v>
      </c>
      <c r="B22" s="32" t="s">
        <v>178</v>
      </c>
      <c r="C22" s="31">
        <f>'[1]Прил. №2-1 (русс.)'!D96</f>
        <v>285615.2</v>
      </c>
      <c r="D22" s="31">
        <f>'[1]Прил. №2-1 (русс.)'!E96</f>
        <v>521110.39999999997</v>
      </c>
      <c r="E22" s="28">
        <f t="shared" si="0"/>
        <v>680896</v>
      </c>
      <c r="F22" s="31">
        <f>'[1]Прил. №2-1 (русс.)'!F97</f>
        <v>414997.9000000001</v>
      </c>
      <c r="G22" s="31"/>
      <c r="H22" s="31">
        <f>'[1]Прил. №2-1 (русс.)'!F105</f>
        <v>265898.1</v>
      </c>
      <c r="I22" s="31">
        <f>681378.8+20000</f>
        <v>701378.8</v>
      </c>
      <c r="J22" s="31">
        <f>681378.8+25000</f>
        <v>706378.8</v>
      </c>
      <c r="K22" s="31"/>
      <c r="L22" s="31"/>
      <c r="M22" s="31"/>
      <c r="N22" s="31"/>
    </row>
    <row r="23" spans="1:14" ht="15.75">
      <c r="A23" s="33">
        <v>24</v>
      </c>
      <c r="B23" s="32" t="s">
        <v>177</v>
      </c>
      <c r="C23" s="31">
        <f>'[1]Прил. №2-1 (русс.)'!D111</f>
        <v>291705.1</v>
      </c>
      <c r="D23" s="31">
        <f>'[1]Прил. №2-1 (русс.)'!E111</f>
        <v>334321.3</v>
      </c>
      <c r="E23" s="28">
        <f t="shared" si="0"/>
        <v>344735.2</v>
      </c>
      <c r="F23" s="31">
        <f>'[1]Прил. №2-1 (русс.)'!F112</f>
        <v>340735.2</v>
      </c>
      <c r="G23" s="31"/>
      <c r="H23" s="31">
        <f>'[1]Прил. №2-1 (русс.)'!F115</f>
        <v>4000</v>
      </c>
      <c r="I23" s="31">
        <f>334451.6+15000</f>
        <v>349451.6</v>
      </c>
      <c r="J23" s="31">
        <f>334451.6+17000</f>
        <v>351451.6</v>
      </c>
      <c r="K23" s="31"/>
      <c r="L23" s="31"/>
      <c r="M23" s="31"/>
      <c r="N23" s="31"/>
    </row>
    <row r="24" spans="1:14" ht="15.75">
      <c r="A24" s="33">
        <v>25</v>
      </c>
      <c r="B24" s="32" t="s">
        <v>176</v>
      </c>
      <c r="C24" s="31">
        <f>'[1]Прил. №2-1 (русс.)'!D117</f>
        <v>7826637.100000001</v>
      </c>
      <c r="D24" s="31">
        <f>'[1]Прил. №2-1 (русс.)'!E117</f>
        <v>14920714</v>
      </c>
      <c r="E24" s="28">
        <f t="shared" si="0"/>
        <v>16853710.2</v>
      </c>
      <c r="F24" s="31">
        <f>'[1]Прил. №2-1 (русс.)'!F118</f>
        <v>15918526.599999998</v>
      </c>
      <c r="G24" s="31">
        <f>'[1]Прил. №2-1 (русс.)'!F149</f>
        <v>890539.6000000001</v>
      </c>
      <c r="H24" s="31">
        <f>'[1]Прил. №2-1 (русс.)'!F145</f>
        <v>44644</v>
      </c>
      <c r="I24" s="31">
        <f>16829689.5-4034234.6+2510691.4-30000+375046.7-40+300000</f>
        <v>15951153</v>
      </c>
      <c r="J24" s="31">
        <f>16615931.4-5082867.6+171576.7+5634227.4-50000+82125.9-1594673.5</f>
        <v>15776320.299999997</v>
      </c>
      <c r="K24" s="31"/>
      <c r="L24" s="31"/>
      <c r="M24" s="31"/>
      <c r="N24" s="31"/>
    </row>
    <row r="25" spans="1:14" ht="15.75">
      <c r="A25" s="33">
        <v>26</v>
      </c>
      <c r="B25" s="32" t="s">
        <v>175</v>
      </c>
      <c r="C25" s="31">
        <f>'[1]Прил. №2-1 (русс.)'!D163</f>
        <v>0</v>
      </c>
      <c r="D25" s="31">
        <f>'[1]Прил. №2-1 (русс.)'!E163</f>
        <v>483491</v>
      </c>
      <c r="E25" s="28">
        <f t="shared" si="0"/>
        <v>0</v>
      </c>
      <c r="F25" s="31"/>
      <c r="G25" s="31">
        <f>'[1]Прил. №2-1 (русс.)'!F165</f>
        <v>0</v>
      </c>
      <c r="H25" s="31"/>
      <c r="I25" s="31"/>
      <c r="J25" s="31"/>
      <c r="K25" s="31"/>
      <c r="L25" s="31"/>
      <c r="M25" s="31"/>
      <c r="N25" s="31"/>
    </row>
    <row r="26" spans="1:14" ht="15.75">
      <c r="A26" s="33">
        <v>27</v>
      </c>
      <c r="B26" s="32" t="s">
        <v>174</v>
      </c>
      <c r="C26" s="31">
        <f>'[1]Прил. №2-1 (русс.)'!D167</f>
        <v>5831.7</v>
      </c>
      <c r="D26" s="31">
        <f>'[1]Прил. №2-1 (русс.)'!E167</f>
        <v>4924.4</v>
      </c>
      <c r="E26" s="28">
        <f t="shared" si="0"/>
        <v>5932.4</v>
      </c>
      <c r="F26" s="31">
        <f>'[1]Прил. №2-1 (русс.)'!F168</f>
        <v>2932.4</v>
      </c>
      <c r="G26" s="31"/>
      <c r="H26" s="31">
        <f>'[1]Прил. №2-1 (русс.)'!F170</f>
        <v>3000</v>
      </c>
      <c r="I26" s="31">
        <f>5932.4+500</f>
        <v>6432.4</v>
      </c>
      <c r="J26" s="31">
        <f>5932.4+600</f>
        <v>6532.4</v>
      </c>
      <c r="K26" s="31"/>
      <c r="L26" s="31"/>
      <c r="M26" s="31"/>
      <c r="N26" s="31"/>
    </row>
    <row r="27" spans="1:14" ht="15.75">
      <c r="A27" s="33">
        <v>28</v>
      </c>
      <c r="B27" s="32" t="s">
        <v>173</v>
      </c>
      <c r="C27" s="31">
        <f>'[1]Прил. №2-1 (русс.)'!D173</f>
        <v>82016.20000000001</v>
      </c>
      <c r="D27" s="31">
        <f>'[1]Прил. №2-1 (русс.)'!E173</f>
        <v>237920.5</v>
      </c>
      <c r="E27" s="28">
        <f t="shared" si="0"/>
        <v>424584.6</v>
      </c>
      <c r="F27" s="31">
        <f>'[1]Прил. №2-1 (русс.)'!F174</f>
        <v>144173</v>
      </c>
      <c r="G27" s="31">
        <f>'[1]Прил. №2-1 (русс.)'!F183</f>
        <v>280411.6</v>
      </c>
      <c r="H27" s="31"/>
      <c r="I27" s="31">
        <f>435271.5+3500</f>
        <v>438771.5</v>
      </c>
      <c r="J27" s="31">
        <f>534850.1+4000-50000</f>
        <v>488850.1</v>
      </c>
      <c r="K27" s="31"/>
      <c r="L27" s="31"/>
      <c r="M27" s="31"/>
      <c r="N27" s="31"/>
    </row>
    <row r="28" spans="1:14" ht="15.75">
      <c r="A28" s="33">
        <v>29</v>
      </c>
      <c r="B28" s="32" t="s">
        <v>172</v>
      </c>
      <c r="C28" s="31"/>
      <c r="D28" s="31">
        <f>'[1]Прил. №2-1 (русс.)'!E193</f>
        <v>2932.4</v>
      </c>
      <c r="E28" s="28">
        <f t="shared" si="0"/>
        <v>10000</v>
      </c>
      <c r="F28" s="31">
        <f>'[1]Прил. №2-1 (русс.)'!F193</f>
        <v>10000</v>
      </c>
      <c r="G28" s="31"/>
      <c r="H28" s="31"/>
      <c r="I28" s="31"/>
      <c r="J28" s="31"/>
      <c r="K28" s="31"/>
      <c r="L28" s="31"/>
      <c r="M28" s="31"/>
      <c r="N28" s="31"/>
    </row>
    <row r="29" spans="1:14" ht="15.75">
      <c r="A29" s="33">
        <v>30</v>
      </c>
      <c r="B29" s="32" t="s">
        <v>171</v>
      </c>
      <c r="C29" s="31">
        <f>'[1]Прил. №2-1 (русс.)'!D195</f>
        <v>754163.3</v>
      </c>
      <c r="D29" s="31">
        <f>'[1]Прил. №2-1 (русс.)'!E195</f>
        <v>889096.6</v>
      </c>
      <c r="E29" s="28">
        <f t="shared" si="0"/>
        <v>1196092.6999999997</v>
      </c>
      <c r="F29" s="31">
        <f>'[1]Прил. №2-1 (русс.)'!F196</f>
        <v>726518.0999999999</v>
      </c>
      <c r="G29" s="31"/>
      <c r="H29" s="31">
        <f>'[1]Прил. №2-1 (русс.)'!F201</f>
        <v>469574.5999999999</v>
      </c>
      <c r="I29" s="31">
        <f>1140813.1+7000</f>
        <v>1147813.1</v>
      </c>
      <c r="J29" s="31">
        <f>1140813.1+8000</f>
        <v>1148813.1</v>
      </c>
      <c r="K29" s="31"/>
      <c r="L29" s="31"/>
      <c r="M29" s="31"/>
      <c r="N29" s="31"/>
    </row>
    <row r="30" spans="1:14" ht="15.75">
      <c r="A30" s="33">
        <v>31</v>
      </c>
      <c r="B30" s="32" t="s">
        <v>170</v>
      </c>
      <c r="C30" s="31">
        <f>'[1]Прил. №2-1 (русс.)'!D206</f>
        <v>15895.2</v>
      </c>
      <c r="D30" s="31">
        <f>'[1]Прил. №2-1 (русс.)'!E206</f>
        <v>16473.1</v>
      </c>
      <c r="E30" s="28">
        <f t="shared" si="0"/>
        <v>15814.699999999999</v>
      </c>
      <c r="F30" s="31">
        <f>'[1]Прил. №2-1 (русс.)'!F207</f>
        <v>15814.699999999999</v>
      </c>
      <c r="G30" s="31"/>
      <c r="H30" s="31"/>
      <c r="I30" s="31">
        <f>16260.9+700</f>
        <v>16960.9</v>
      </c>
      <c r="J30" s="31">
        <f>16260.9+900</f>
        <v>17160.9</v>
      </c>
      <c r="K30" s="31"/>
      <c r="L30" s="31"/>
      <c r="M30" s="31"/>
      <c r="N30" s="31"/>
    </row>
    <row r="31" spans="1:14" ht="15.75">
      <c r="A31" s="33">
        <v>32</v>
      </c>
      <c r="B31" s="32" t="s">
        <v>169</v>
      </c>
      <c r="C31" s="31"/>
      <c r="D31" s="31"/>
      <c r="E31" s="28">
        <f t="shared" si="0"/>
        <v>656025.9</v>
      </c>
      <c r="F31" s="31">
        <f>'[1]Прил. №2-1 (русс.)'!F210</f>
        <v>641024.1</v>
      </c>
      <c r="G31" s="31"/>
      <c r="H31" s="31">
        <f>'[1]Прил. №2-1 (русс.)'!F216</f>
        <v>15001.800000000001</v>
      </c>
      <c r="I31" s="31">
        <f>700000-20000</f>
        <v>680000</v>
      </c>
      <c r="J31" s="31">
        <v>700000</v>
      </c>
      <c r="K31" s="31"/>
      <c r="L31" s="31"/>
      <c r="M31" s="31"/>
      <c r="N31" s="31"/>
    </row>
    <row r="32" spans="1:14" ht="15.75">
      <c r="A32" s="33">
        <v>33</v>
      </c>
      <c r="B32" s="35" t="s">
        <v>168</v>
      </c>
      <c r="C32" s="31">
        <f>'[1]Прил. №2-1 (русс.)'!D222</f>
        <v>1378625.1</v>
      </c>
      <c r="D32" s="31">
        <f>'[1]Прил. №2-1 (русс.)'!E222</f>
        <v>1466233.7</v>
      </c>
      <c r="E32" s="28">
        <f t="shared" si="0"/>
        <v>1567074.4</v>
      </c>
      <c r="F32" s="31">
        <f>'[1]Прил. №2-1 (русс.)'!F223</f>
        <v>1422506.0999999999</v>
      </c>
      <c r="G32" s="31"/>
      <c r="H32" s="31">
        <f>'[1]Прил. №2-1 (русс.)'!F230</f>
        <v>144568.29999999996</v>
      </c>
      <c r="I32" s="31">
        <f>1448228.9+30000</f>
        <v>1478228.9</v>
      </c>
      <c r="J32" s="31">
        <f>1448228.9+50000</f>
        <v>1498228.9</v>
      </c>
      <c r="K32" s="31"/>
      <c r="L32" s="31"/>
      <c r="M32" s="31"/>
      <c r="N32" s="31"/>
    </row>
    <row r="33" spans="1:14" ht="15.75">
      <c r="A33" s="33">
        <v>34</v>
      </c>
      <c r="B33" s="32" t="s">
        <v>167</v>
      </c>
      <c r="C33" s="31">
        <f>'[1]Прил. №2-1 (русс.)'!D237</f>
        <v>2447522.8</v>
      </c>
      <c r="D33" s="31">
        <f>'[1]Прил. №2-1 (русс.)'!E237</f>
        <v>3133175.6</v>
      </c>
      <c r="E33" s="28">
        <f t="shared" si="0"/>
        <v>3343235.5</v>
      </c>
      <c r="F33" s="31">
        <f>'[1]Прил. №2-1 (русс.)'!F238</f>
        <v>938858.8999999999</v>
      </c>
      <c r="G33" s="31">
        <f>'[1]Прил. №2-1 (русс.)'!F249</f>
        <v>264726.6</v>
      </c>
      <c r="H33" s="31">
        <f>'[1]Прил. №2-1 (русс.)'!F244</f>
        <v>2139650</v>
      </c>
      <c r="I33" s="31">
        <f>3061218.8+30000+200000</f>
        <v>3291218.8</v>
      </c>
      <c r="J33" s="31">
        <f>3268927.5+50000</f>
        <v>3318927.5</v>
      </c>
      <c r="K33" s="31"/>
      <c r="L33" s="31"/>
      <c r="M33" s="31"/>
      <c r="N33" s="31"/>
    </row>
    <row r="34" spans="1:14" ht="15.75">
      <c r="A34" s="33">
        <v>35</v>
      </c>
      <c r="B34" s="32" t="s">
        <v>166</v>
      </c>
      <c r="C34" s="31">
        <f>'[1]Прил. №2-1 (русс.)'!D258</f>
        <v>31596</v>
      </c>
      <c r="D34" s="31">
        <f>'[1]Прил. №2-1 (русс.)'!E258</f>
        <v>25438.5</v>
      </c>
      <c r="E34" s="28">
        <f t="shared" si="0"/>
        <v>32081</v>
      </c>
      <c r="F34" s="31">
        <f>'[1]Прил. №2-1 (русс.)'!F259</f>
        <v>8605</v>
      </c>
      <c r="G34" s="31"/>
      <c r="H34" s="31">
        <f>'[1]Прил. №2-1 (русс.)'!F261</f>
        <v>23476</v>
      </c>
      <c r="I34" s="31">
        <f>32351+3000</f>
        <v>35351</v>
      </c>
      <c r="J34" s="31">
        <f>32351+4000</f>
        <v>36351</v>
      </c>
      <c r="K34" s="31"/>
      <c r="L34" s="31"/>
      <c r="M34" s="31"/>
      <c r="N34" s="31"/>
    </row>
    <row r="35" spans="1:14" ht="15.75">
      <c r="A35" s="33">
        <v>36</v>
      </c>
      <c r="B35" s="32" t="s">
        <v>165</v>
      </c>
      <c r="C35" s="31"/>
      <c r="D35" s="31"/>
      <c r="E35" s="28">
        <f t="shared" si="0"/>
        <v>3046047.8</v>
      </c>
      <c r="F35" s="31">
        <f>'[1]Прил. №2-1 (русс.)'!F264</f>
        <v>2984310.9</v>
      </c>
      <c r="G35" s="31"/>
      <c r="H35" s="31">
        <f>'[1]Прил. №2-1 (русс.)'!F267</f>
        <v>61736.9</v>
      </c>
      <c r="I35" s="31">
        <f>3034047.8+150000</f>
        <v>3184047.8</v>
      </c>
      <c r="J35" s="31">
        <f>3034047.8+150000</f>
        <v>3184047.8</v>
      </c>
      <c r="K35" s="31"/>
      <c r="L35" s="31"/>
      <c r="M35" s="31"/>
      <c r="N35" s="31"/>
    </row>
    <row r="36" spans="1:14" ht="15.75">
      <c r="A36" s="33">
        <v>37</v>
      </c>
      <c r="B36" s="32" t="s">
        <v>164</v>
      </c>
      <c r="C36" s="31">
        <f>'[1]Прил. №2-1 (русс.)'!D269</f>
        <v>1396266.7</v>
      </c>
      <c r="D36" s="31">
        <f>'[1]Прил. №2-1 (русс.)'!E269</f>
        <v>2075905.4000000001</v>
      </c>
      <c r="E36" s="28">
        <f t="shared" si="0"/>
        <v>2593256.9</v>
      </c>
      <c r="F36" s="31">
        <f>'[1]Прил. №2-1 (русс.)'!F270</f>
        <v>1564078.4999999998</v>
      </c>
      <c r="G36" s="31">
        <f>'[1]Прил. №2-1 (русс.)'!F279</f>
        <v>635074</v>
      </c>
      <c r="H36" s="31">
        <f>'[1]Прил. №2-1 (русс.)'!F275</f>
        <v>394104.39999999997</v>
      </c>
      <c r="I36" s="31">
        <f>4964262.9+50000-2000000</f>
        <v>3014262.9000000004</v>
      </c>
      <c r="J36" s="31">
        <f>4815262.9+60000</f>
        <v>4875262.9</v>
      </c>
      <c r="K36" s="31"/>
      <c r="L36" s="31"/>
      <c r="M36" s="31"/>
      <c r="N36" s="31"/>
    </row>
    <row r="37" spans="1:14" ht="15.75">
      <c r="A37" s="33">
        <v>38</v>
      </c>
      <c r="B37" s="32" t="s">
        <v>163</v>
      </c>
      <c r="C37" s="31">
        <f>'[1]Прил. №2-1 (русс.)'!D287</f>
        <v>2130197.4</v>
      </c>
      <c r="D37" s="31">
        <f>'[1]Прил. №2-1 (русс.)'!E287</f>
        <v>2378384.2</v>
      </c>
      <c r="E37" s="28">
        <f t="shared" si="0"/>
        <v>4440708.600000001</v>
      </c>
      <c r="F37" s="31">
        <f>'[1]Прил. №2-1 (русс.)'!F288</f>
        <v>4434964.9</v>
      </c>
      <c r="G37" s="31"/>
      <c r="H37" s="31">
        <f>'[1]Прил. №2-1 (русс.)'!F291</f>
        <v>5743.699999999999</v>
      </c>
      <c r="I37" s="31">
        <f>2550387.4+100000+500000+200000</f>
        <v>3350387.4</v>
      </c>
      <c r="J37" s="31">
        <f>2550387.4+150000+400000</f>
        <v>3100387.4</v>
      </c>
      <c r="K37" s="31"/>
      <c r="L37" s="31"/>
      <c r="M37" s="31"/>
      <c r="N37" s="31"/>
    </row>
    <row r="38" spans="1:14" ht="15.75">
      <c r="A38" s="33">
        <v>40</v>
      </c>
      <c r="B38" s="32" t="s">
        <v>162</v>
      </c>
      <c r="C38" s="31">
        <f>'[1]Прил. №2-1 (русс.)'!D294</f>
        <v>19073.3</v>
      </c>
      <c r="D38" s="31">
        <f>'[1]Прил. №2-1 (русс.)'!E294</f>
        <v>24005.9</v>
      </c>
      <c r="E38" s="28">
        <f t="shared" si="0"/>
        <v>19005.9</v>
      </c>
      <c r="F38" s="31">
        <f>'[1]Прил. №2-1 (русс.)'!F295</f>
        <v>19005.9</v>
      </c>
      <c r="G38" s="31"/>
      <c r="H38" s="31"/>
      <c r="I38" s="31">
        <f>24005.9+200</f>
        <v>24205.9</v>
      </c>
      <c r="J38" s="31">
        <f>24005.9+300</f>
        <v>24305.9</v>
      </c>
      <c r="K38" s="31"/>
      <c r="L38" s="31"/>
      <c r="M38" s="31"/>
      <c r="N38" s="31"/>
    </row>
    <row r="39" spans="1:14" ht="15.75">
      <c r="A39" s="33">
        <v>41</v>
      </c>
      <c r="B39" s="32" t="s">
        <v>161</v>
      </c>
      <c r="C39" s="31">
        <f>'[1]Прил. №2-1 (русс.)'!D300</f>
        <v>1303613.7000000002</v>
      </c>
      <c r="D39" s="31">
        <f>'[1]Прил. №2-1 (русс.)'!E300</f>
        <v>926765.2000000001</v>
      </c>
      <c r="E39" s="28">
        <f t="shared" si="0"/>
        <v>999294.7999999999</v>
      </c>
      <c r="F39" s="31">
        <f>'[1]Прил. №2-1 (русс.)'!F301</f>
        <v>475892.89999999997</v>
      </c>
      <c r="G39" s="31">
        <f>'[1]Прил. №2-1 (русс.)'!F310</f>
        <v>481668</v>
      </c>
      <c r="H39" s="31">
        <f>'[1]Прил. №2-1 (русс.)'!F306</f>
        <v>41733.899999999994</v>
      </c>
      <c r="I39" s="31">
        <f>2114280.9+50000-1000000-50000</f>
        <v>1114280.9</v>
      </c>
      <c r="J39" s="31">
        <f>1692638.7+70000-600000</f>
        <v>1162638.7</v>
      </c>
      <c r="K39" s="31"/>
      <c r="L39" s="31"/>
      <c r="M39" s="31"/>
      <c r="N39" s="31"/>
    </row>
    <row r="40" spans="1:14" ht="15.75">
      <c r="A40" s="33">
        <v>42</v>
      </c>
      <c r="B40" s="32" t="s">
        <v>160</v>
      </c>
      <c r="C40" s="31">
        <f>'[1]Прил. №2-1 (русс.)'!D321</f>
        <v>299563</v>
      </c>
      <c r="D40" s="31">
        <f>'[1]Прил. №2-1 (русс.)'!E321</f>
        <v>897217.2</v>
      </c>
      <c r="E40" s="28">
        <f t="shared" si="0"/>
        <v>984502.8</v>
      </c>
      <c r="F40" s="31">
        <f>'[1]Прил. №2-1 (русс.)'!F322</f>
        <v>25868.4</v>
      </c>
      <c r="G40" s="31">
        <f>'[1]Прил. №2-1 (русс.)'!F328</f>
        <v>958634.4</v>
      </c>
      <c r="H40" s="31">
        <f>'[1]Прил. №2-1 (русс.)'!F326</f>
        <v>0</v>
      </c>
      <c r="I40" s="31">
        <f>650725.3+2000+250000+300000</f>
        <v>1202725.3</v>
      </c>
      <c r="J40" s="31">
        <f>479872+3000+300000</f>
        <v>782872</v>
      </c>
      <c r="K40" s="31"/>
      <c r="L40" s="31"/>
      <c r="M40" s="31"/>
      <c r="N40" s="31"/>
    </row>
    <row r="41" spans="1:14" ht="15.75">
      <c r="A41" s="33">
        <v>43</v>
      </c>
      <c r="B41" s="32" t="s">
        <v>159</v>
      </c>
      <c r="C41" s="31">
        <f>'[1]Прил. №2-1 (русс.)'!D338</f>
        <v>2568391</v>
      </c>
      <c r="D41" s="31">
        <f>'[1]Прил. №2-1 (русс.)'!E338</f>
        <v>4655841.700000001</v>
      </c>
      <c r="E41" s="28">
        <f t="shared" si="0"/>
        <v>9618562.9</v>
      </c>
      <c r="F41" s="31">
        <f>'[1]Прил. №2-1 (русс.)'!F339</f>
        <v>1369849.7999999998</v>
      </c>
      <c r="G41" s="31">
        <f>'[1]Прил. №2-1 (русс.)'!F359</f>
        <v>8069129.600000001</v>
      </c>
      <c r="H41" s="31">
        <f>'[1]Прил. №2-1 (русс.)'!F351</f>
        <v>179583.5</v>
      </c>
      <c r="I41" s="31">
        <f>6400152.8+797304.1+5000+200000+15864.7</f>
        <v>7418321.6</v>
      </c>
      <c r="J41" s="31">
        <f>6759823.9+5000</f>
        <v>6764823.9</v>
      </c>
      <c r="K41" s="31"/>
      <c r="L41" s="31"/>
      <c r="M41" s="31"/>
      <c r="N41" s="31"/>
    </row>
    <row r="42" spans="1:14" ht="15.75">
      <c r="A42" s="33">
        <v>44</v>
      </c>
      <c r="B42" s="34" t="s">
        <v>158</v>
      </c>
      <c r="C42" s="31">
        <f>'[1]Прил. №2-1 (русс.)'!D388</f>
        <v>413403.10000000003</v>
      </c>
      <c r="D42" s="31">
        <f>'[1]Прил. №2-1 (русс.)'!E388</f>
        <v>486239.6</v>
      </c>
      <c r="E42" s="28">
        <f aca="true" t="shared" si="1" ref="E42:E73">SUM(F42:H42)</f>
        <v>514501.7</v>
      </c>
      <c r="F42" s="31">
        <f>'[1]Прил. №2-1 (русс.)'!F389</f>
        <v>443063.8</v>
      </c>
      <c r="G42" s="31"/>
      <c r="H42" s="31">
        <f>'[1]Прил. №2-1 (русс.)'!F400</f>
        <v>71437.90000000001</v>
      </c>
      <c r="I42" s="31">
        <f>503326.8+5000</f>
        <v>508326.8</v>
      </c>
      <c r="J42" s="31">
        <f>503326.8+6000</f>
        <v>509326.8</v>
      </c>
      <c r="K42" s="31"/>
      <c r="L42" s="31"/>
      <c r="M42" s="31"/>
      <c r="N42" s="31"/>
    </row>
    <row r="43" spans="1:14" ht="15.75">
      <c r="A43" s="33">
        <v>45</v>
      </c>
      <c r="B43" s="32" t="s">
        <v>157</v>
      </c>
      <c r="C43" s="31">
        <f>'[1]Прил. №2-1 (русс.)'!D407</f>
        <v>7910015.700000001</v>
      </c>
      <c r="D43" s="31">
        <f>'[1]Прил. №2-1 (русс.)'!E407</f>
        <v>12329214.800000003</v>
      </c>
      <c r="E43" s="28">
        <f t="shared" si="1"/>
        <v>1163798.1</v>
      </c>
      <c r="F43" s="31">
        <f>'[1]Прил. №2-1 (русс.)'!F408</f>
        <v>1057642.5</v>
      </c>
      <c r="G43" s="31">
        <f>'[1]Прил. №2-1 (русс.)'!F419</f>
        <v>98560</v>
      </c>
      <c r="H43" s="31">
        <f>'[1]Прил. №2-1 (русс.)'!F415</f>
        <v>7595.6</v>
      </c>
      <c r="I43" s="31">
        <f>1133802.4+10000+10000</f>
        <v>1153802.4</v>
      </c>
      <c r="J43" s="31">
        <f>1058011.5+11000</f>
        <v>1069011.5</v>
      </c>
      <c r="K43" s="31"/>
      <c r="L43" s="31"/>
      <c r="M43" s="31"/>
      <c r="N43" s="31"/>
    </row>
    <row r="44" spans="1:14" ht="15.75">
      <c r="A44" s="33">
        <v>46</v>
      </c>
      <c r="B44" s="32" t="s">
        <v>156</v>
      </c>
      <c r="C44" s="31">
        <f>'[1]Прил. №2-1 (русс.)'!D423</f>
        <v>8510.9</v>
      </c>
      <c r="D44" s="31">
        <f>'[1]Прил. №2-1 (русс.)'!E423</f>
        <v>15360</v>
      </c>
      <c r="E44" s="28">
        <f t="shared" si="1"/>
        <v>20065.1</v>
      </c>
      <c r="F44" s="31">
        <f>'[1]Прил. №2-1 (русс.)'!F425</f>
        <v>20065.1</v>
      </c>
      <c r="G44" s="31"/>
      <c r="H44" s="31"/>
      <c r="I44" s="31">
        <f>20494.1+100</f>
        <v>20594.1</v>
      </c>
      <c r="J44" s="31">
        <f>20494.1+120</f>
        <v>20614.1</v>
      </c>
      <c r="K44" s="31"/>
      <c r="L44" s="31"/>
      <c r="M44" s="31"/>
      <c r="N44" s="31"/>
    </row>
    <row r="45" spans="1:14" ht="15.75">
      <c r="A45" s="33">
        <v>47</v>
      </c>
      <c r="B45" s="32" t="s">
        <v>155</v>
      </c>
      <c r="C45" s="31">
        <f>'[1]Прил. №2-1 (русс.)'!D426</f>
        <v>302028.7</v>
      </c>
      <c r="D45" s="31">
        <f>'[1]Прил. №2-1 (русс.)'!E426</f>
        <v>711843.5</v>
      </c>
      <c r="E45" s="28">
        <f t="shared" si="1"/>
        <v>693173.8999999999</v>
      </c>
      <c r="F45" s="31">
        <f>'[1]Прил. №2-1 (русс.)'!F427</f>
        <v>693173.8999999999</v>
      </c>
      <c r="G45" s="31"/>
      <c r="H45" s="31"/>
      <c r="I45" s="31">
        <f>715284.8+2000</f>
        <v>717284.8</v>
      </c>
      <c r="J45" s="31">
        <f>715284.8+3000</f>
        <v>718284.8</v>
      </c>
      <c r="K45" s="31"/>
      <c r="L45" s="31"/>
      <c r="M45" s="31"/>
      <c r="N45" s="31"/>
    </row>
    <row r="46" spans="1:14" ht="15.75">
      <c r="A46" s="33">
        <v>48</v>
      </c>
      <c r="B46" s="32" t="s">
        <v>154</v>
      </c>
      <c r="C46" s="31">
        <f>'[1]Прил. №2-1 (русс.)'!D432</f>
        <v>516920.8</v>
      </c>
      <c r="D46" s="31">
        <f>'[1]Прил. №2-1 (русс.)'!E432</f>
        <v>702786</v>
      </c>
      <c r="E46" s="28">
        <f t="shared" si="1"/>
        <v>617822.2</v>
      </c>
      <c r="F46" s="31">
        <f>'[1]Прил. №2-1 (русс.)'!F433</f>
        <v>0</v>
      </c>
      <c r="G46" s="31"/>
      <c r="H46" s="31">
        <f>'[1]Прил. №2-1 (русс.)'!F436</f>
        <v>617822.2</v>
      </c>
      <c r="I46" s="31">
        <v>625000</v>
      </c>
      <c r="J46" s="31">
        <f>770101+5000</f>
        <v>775101</v>
      </c>
      <c r="K46" s="31"/>
      <c r="L46" s="31"/>
      <c r="M46" s="31"/>
      <c r="N46" s="31"/>
    </row>
    <row r="47" spans="1:14" ht="15.75">
      <c r="A47" s="33">
        <v>51</v>
      </c>
      <c r="B47" s="32" t="s">
        <v>153</v>
      </c>
      <c r="C47" s="31">
        <f>'[1]Прил. №2-1 (русс.)'!D439</f>
        <v>14070.199999999999</v>
      </c>
      <c r="D47" s="31">
        <f>'[1]Прил. №2-1 (русс.)'!E439</f>
        <v>12447.5</v>
      </c>
      <c r="E47" s="28">
        <f t="shared" si="1"/>
        <v>11838.300000000001</v>
      </c>
      <c r="F47" s="31">
        <f>'[1]Прил. №2-1 (русс.)'!F440</f>
        <v>10675.800000000001</v>
      </c>
      <c r="G47" s="31"/>
      <c r="H47" s="31">
        <f>'[1]Прил. №2-1 (русс.)'!F442</f>
        <v>1162.5</v>
      </c>
      <c r="I47" s="31">
        <f>12478.3+100</f>
        <v>12578.3</v>
      </c>
      <c r="J47" s="31">
        <f>12478.3+300</f>
        <v>12778.3</v>
      </c>
      <c r="K47" s="31"/>
      <c r="L47" s="31"/>
      <c r="M47" s="31"/>
      <c r="N47" s="31"/>
    </row>
    <row r="48" spans="1:14" ht="31.5">
      <c r="A48" s="33">
        <v>52</v>
      </c>
      <c r="B48" s="32" t="s">
        <v>152</v>
      </c>
      <c r="C48" s="31">
        <f>'[1]Прил. №2-1 (русс.)'!D444</f>
        <v>319377.5</v>
      </c>
      <c r="D48" s="31">
        <f>'[1]Прил. №2-1 (русс.)'!E444</f>
        <v>392361.8</v>
      </c>
      <c r="E48" s="28">
        <f t="shared" si="1"/>
        <v>441670</v>
      </c>
      <c r="F48" s="31">
        <f>'[1]Прил. №2-1 (русс.)'!F445</f>
        <v>223905</v>
      </c>
      <c r="G48" s="31">
        <f>'[1]Прил. №2-1 (русс.)'!F451</f>
        <v>19038</v>
      </c>
      <c r="H48" s="31">
        <f>'[1]Прил. №2-1 (русс.)'!F448</f>
        <v>198727</v>
      </c>
      <c r="I48" s="31">
        <f>503714.4+2000</f>
        <v>505714.4</v>
      </c>
      <c r="J48" s="31">
        <f>509064.4+3000</f>
        <v>512064.4</v>
      </c>
      <c r="K48" s="31"/>
      <c r="L48" s="31"/>
      <c r="M48" s="31"/>
      <c r="N48" s="31"/>
    </row>
    <row r="49" spans="1:14" ht="15.75">
      <c r="A49" s="33">
        <v>53</v>
      </c>
      <c r="B49" s="34" t="s">
        <v>151</v>
      </c>
      <c r="C49" s="31">
        <f>'[1]Прил. №2-1 (русс.)'!D454</f>
        <v>70273.3</v>
      </c>
      <c r="D49" s="31">
        <f>'[1]Прил. №2-1 (русс.)'!E454</f>
        <v>146239.2</v>
      </c>
      <c r="E49" s="28">
        <f t="shared" si="1"/>
        <v>391726.5</v>
      </c>
      <c r="F49" s="31">
        <f>'[1]Прил. №2-1 (русс.)'!F455</f>
        <v>237179.7</v>
      </c>
      <c r="G49" s="31">
        <f>'[1]Прил. №2-1 (русс.)'!F466</f>
        <v>112626.8</v>
      </c>
      <c r="H49" s="31">
        <f>'[1]Прил. №2-1 (русс.)'!F461</f>
        <v>41920</v>
      </c>
      <c r="I49" s="31">
        <f>174930.8+3000+100000+50000</f>
        <v>327930.8</v>
      </c>
      <c r="J49" s="31">
        <f>92102.8+3000+13593.3+150000</f>
        <v>258696.1</v>
      </c>
      <c r="K49" s="31"/>
      <c r="L49" s="31"/>
      <c r="M49" s="31"/>
      <c r="N49" s="31"/>
    </row>
    <row r="50" spans="1:14" ht="15.75">
      <c r="A50" s="33">
        <v>54</v>
      </c>
      <c r="B50" s="32" t="s">
        <v>150</v>
      </c>
      <c r="C50" s="31">
        <f>'[1]Прил. №2-1 (русс.)'!D471</f>
        <v>777587.6000000001</v>
      </c>
      <c r="D50" s="31">
        <f>'[1]Прил. №2-1 (русс.)'!E471</f>
        <v>1379949.6</v>
      </c>
      <c r="E50" s="28">
        <f t="shared" si="1"/>
        <v>1546465.7</v>
      </c>
      <c r="F50" s="31">
        <f>'[1]Прил. №2-1 (русс.)'!F472</f>
        <v>10568.900000000001</v>
      </c>
      <c r="G50" s="31">
        <f>'[1]Прил. №2-1 (русс.)'!F475</f>
        <v>1535896.8</v>
      </c>
      <c r="H50" s="31"/>
      <c r="I50" s="31">
        <f>756411.4+50076</f>
        <v>806487.4</v>
      </c>
      <c r="J50" s="31">
        <f>406332.2+305763.2</f>
        <v>712095.4</v>
      </c>
      <c r="K50" s="31"/>
      <c r="L50" s="31"/>
      <c r="M50" s="31"/>
      <c r="N50" s="31"/>
    </row>
    <row r="51" spans="1:14" ht="15.75">
      <c r="A51" s="33">
        <v>55</v>
      </c>
      <c r="B51" s="32" t="s">
        <v>149</v>
      </c>
      <c r="C51" s="31">
        <f>'[1]Прил. №2-1 (русс.)'!D495</f>
        <v>39234.4</v>
      </c>
      <c r="D51" s="31">
        <f>'[1]Прил. №2-1 (русс.)'!E495</f>
        <v>46492.5</v>
      </c>
      <c r="E51" s="28">
        <f t="shared" si="1"/>
        <v>1600984.1</v>
      </c>
      <c r="F51" s="31">
        <f>'[1]Прил. №2-1 (русс.)'!F496</f>
        <v>754294.8</v>
      </c>
      <c r="G51" s="31">
        <f>'[1]Прил. №2-1 (русс.)'!F511</f>
        <v>683694.4</v>
      </c>
      <c r="H51" s="31">
        <f>'[1]Прил. №2-1 (русс.)'!F505</f>
        <v>162994.9</v>
      </c>
      <c r="I51" s="31">
        <f>46539+200+700000+200000+600000+50000</f>
        <v>1596739</v>
      </c>
      <c r="J51" s="31">
        <f>46539+400+900000</f>
        <v>946939</v>
      </c>
      <c r="K51" s="31"/>
      <c r="L51" s="31"/>
      <c r="M51" s="31"/>
      <c r="N51" s="31"/>
    </row>
    <row r="52" spans="1:14" ht="31.5">
      <c r="A52" s="33">
        <v>56</v>
      </c>
      <c r="B52" s="32" t="s">
        <v>148</v>
      </c>
      <c r="C52" s="31">
        <f>'[1]Прил. №2-1 (русс.)'!D518</f>
        <v>145770</v>
      </c>
      <c r="D52" s="31">
        <f>'[1]Прил. №2-1 (русс.)'!E518</f>
        <v>129031.1</v>
      </c>
      <c r="E52" s="28">
        <f t="shared" si="1"/>
        <v>157353.8</v>
      </c>
      <c r="F52" s="31">
        <f>'[1]Прил. №2-1 (русс.)'!F519</f>
        <v>156388.4</v>
      </c>
      <c r="G52" s="31"/>
      <c r="H52" s="31">
        <f>'[1]Прил. №2-1 (русс.)'!F523</f>
        <v>965.4000000000001</v>
      </c>
      <c r="I52" s="31">
        <f>157285.1+5000</f>
        <v>162285.1</v>
      </c>
      <c r="J52" s="31">
        <f>157285.1+6000</f>
        <v>163285.1</v>
      </c>
      <c r="K52" s="31"/>
      <c r="L52" s="31"/>
      <c r="M52" s="31"/>
      <c r="N52" s="31"/>
    </row>
    <row r="53" spans="1:14" ht="15.75">
      <c r="A53" s="33">
        <v>57</v>
      </c>
      <c r="B53" s="32" t="s">
        <v>147</v>
      </c>
      <c r="C53" s="31">
        <f>'[1]Прил. №2-1 (русс.)'!D525</f>
        <v>116658.8</v>
      </c>
      <c r="D53" s="31">
        <f>'[1]Прил. №2-1 (русс.)'!E525</f>
        <v>55212.8</v>
      </c>
      <c r="E53" s="28">
        <f t="shared" si="1"/>
        <v>75708.5</v>
      </c>
      <c r="F53" s="31">
        <f>'[1]Прил. №2-1 (русс.)'!F526</f>
        <v>0</v>
      </c>
      <c r="G53" s="31"/>
      <c r="H53" s="31">
        <f>'[1]Прил. №2-1 (русс.)'!F528</f>
        <v>75708.5</v>
      </c>
      <c r="I53" s="31">
        <v>75000</v>
      </c>
      <c r="J53" s="31">
        <v>75000</v>
      </c>
      <c r="K53" s="31"/>
      <c r="L53" s="31"/>
      <c r="M53" s="31"/>
      <c r="N53" s="31"/>
    </row>
    <row r="54" spans="1:14" ht="15.75">
      <c r="A54" s="33">
        <v>58</v>
      </c>
      <c r="B54" s="32" t="s">
        <v>146</v>
      </c>
      <c r="C54" s="31">
        <f>'[1]Прил. №2-1 (русс.)'!D531</f>
        <v>17214.7</v>
      </c>
      <c r="D54" s="31">
        <f>'[1]Прил. №2-1 (русс.)'!E531</f>
        <v>18240.7</v>
      </c>
      <c r="E54" s="28">
        <f t="shared" si="1"/>
        <v>16515.8</v>
      </c>
      <c r="F54" s="31">
        <f>'[1]Прил. №2-1 (русс.)'!F532</f>
        <v>15955.8</v>
      </c>
      <c r="G54" s="31"/>
      <c r="H54" s="31">
        <f>'[1]Прил. №2-1 (русс.)'!F535</f>
        <v>560</v>
      </c>
      <c r="I54" s="31">
        <f>18447.9+1000</f>
        <v>19447.9</v>
      </c>
      <c r="J54" s="31">
        <f>18447.9+1200</f>
        <v>19647.9</v>
      </c>
      <c r="K54" s="31"/>
      <c r="L54" s="31"/>
      <c r="M54" s="31"/>
      <c r="N54" s="31"/>
    </row>
    <row r="55" spans="1:14" ht="15.75">
      <c r="A55" s="33">
        <v>59</v>
      </c>
      <c r="B55" s="32" t="s">
        <v>145</v>
      </c>
      <c r="C55" s="31">
        <f>'[1]Прил. №2-1 (русс.)'!D538</f>
        <v>14784.900000000001</v>
      </c>
      <c r="D55" s="31">
        <f>'[1]Прил. №2-1 (русс.)'!E538</f>
        <v>19975.9</v>
      </c>
      <c r="E55" s="28">
        <f t="shared" si="1"/>
        <v>66276.4</v>
      </c>
      <c r="F55" s="31">
        <f>'[1]Прил. №2-1 (русс.)'!F539</f>
        <v>66276.4</v>
      </c>
      <c r="G55" s="31"/>
      <c r="H55" s="31"/>
      <c r="I55" s="31">
        <f>24594.1+200+20000</f>
        <v>44794.1</v>
      </c>
      <c r="J55" s="31">
        <f>24594.1+400+20000</f>
        <v>44994.1</v>
      </c>
      <c r="K55" s="31"/>
      <c r="L55" s="31"/>
      <c r="M55" s="31"/>
      <c r="N55" s="31"/>
    </row>
    <row r="56" spans="1:14" ht="15.75">
      <c r="A56" s="33">
        <v>60</v>
      </c>
      <c r="B56" s="32" t="s">
        <v>144</v>
      </c>
      <c r="C56" s="31">
        <f>'[1]Прил. №2-1 (русс.)'!D544</f>
        <v>13313</v>
      </c>
      <c r="D56" s="31">
        <f>'[1]Прил. №2-1 (русс.)'!E544</f>
        <v>14990.300000000001</v>
      </c>
      <c r="E56" s="28">
        <f t="shared" si="1"/>
        <v>15274.000000000002</v>
      </c>
      <c r="F56" s="31">
        <f>'[1]Прил. №2-1 (русс.)'!F545</f>
        <v>14861.300000000001</v>
      </c>
      <c r="G56" s="31"/>
      <c r="H56" s="31">
        <f>'[1]Прил. №2-1 (русс.)'!F548</f>
        <v>412.7</v>
      </c>
      <c r="I56" s="31">
        <f>16564+200</f>
        <v>16764</v>
      </c>
      <c r="J56" s="31">
        <f>16564+250</f>
        <v>16814</v>
      </c>
      <c r="K56" s="31"/>
      <c r="L56" s="31"/>
      <c r="M56" s="31"/>
      <c r="N56" s="31"/>
    </row>
    <row r="57" spans="1:14" ht="15.75">
      <c r="A57" s="33">
        <v>63</v>
      </c>
      <c r="B57" s="32" t="s">
        <v>143</v>
      </c>
      <c r="C57" s="31">
        <f>'[1]Прил. №2-1 (русс.)'!D551</f>
        <v>44489.2</v>
      </c>
      <c r="D57" s="31">
        <f>'[1]Прил. №2-1 (русс.)'!E551</f>
        <v>72076.4</v>
      </c>
      <c r="E57" s="28">
        <f t="shared" si="1"/>
        <v>72076.2</v>
      </c>
      <c r="F57" s="31">
        <f>'[1]Прил. №2-1 (русс.)'!F552</f>
        <v>0</v>
      </c>
      <c r="G57" s="31"/>
      <c r="H57" s="31">
        <f>'[1]Прил. №2-1 (русс.)'!F554</f>
        <v>72076.2</v>
      </c>
      <c r="I57" s="31">
        <v>72076.2</v>
      </c>
      <c r="J57" s="31">
        <v>72076.2</v>
      </c>
      <c r="K57" s="31"/>
      <c r="L57" s="31"/>
      <c r="M57" s="31"/>
      <c r="N57" s="31"/>
    </row>
    <row r="58" spans="1:14" ht="15.75">
      <c r="A58" s="33">
        <v>64</v>
      </c>
      <c r="B58" s="32" t="s">
        <v>142</v>
      </c>
      <c r="C58" s="31">
        <f>'[1]Прил. №2-1 (русс.)'!D557</f>
        <v>4438.900000000001</v>
      </c>
      <c r="D58" s="31">
        <f>'[1]Прил. №2-1 (русс.)'!E557</f>
        <v>4187.2</v>
      </c>
      <c r="E58" s="28">
        <f t="shared" si="1"/>
        <v>5786.8</v>
      </c>
      <c r="F58" s="31">
        <f>'[1]Прил. №2-1 (русс.)'!F558</f>
        <v>5433.8</v>
      </c>
      <c r="G58" s="31"/>
      <c r="H58" s="31">
        <f>'[1]Прил. №2-1 (русс.)'!F560</f>
        <v>352.99999999999994</v>
      </c>
      <c r="I58" s="31">
        <f>4994.7+150</f>
        <v>5144.7</v>
      </c>
      <c r="J58" s="31">
        <f>4994.7+200</f>
        <v>5194.7</v>
      </c>
      <c r="K58" s="31"/>
      <c r="L58" s="31"/>
      <c r="M58" s="31"/>
      <c r="N58" s="31"/>
    </row>
    <row r="59" spans="1:14" ht="15.75">
      <c r="A59" s="33">
        <v>66</v>
      </c>
      <c r="B59" s="34" t="s">
        <v>141</v>
      </c>
      <c r="C59" s="31">
        <f>'[1]Прил. №2-1 (русс.)'!D562</f>
        <v>69361.9</v>
      </c>
      <c r="D59" s="31">
        <f>'[1]Прил. №2-1 (русс.)'!E562</f>
        <v>123031.2</v>
      </c>
      <c r="E59" s="28">
        <f t="shared" si="1"/>
        <v>148568.59999999998</v>
      </c>
      <c r="F59" s="31">
        <f>'[1]Прил. №2-1 (русс.)'!F563</f>
        <v>124424.59999999999</v>
      </c>
      <c r="G59" s="31"/>
      <c r="H59" s="31">
        <f>'[1]Прил. №2-1 (русс.)'!F566</f>
        <v>24144</v>
      </c>
      <c r="I59" s="31">
        <f>147168.6+2000</f>
        <v>149168.6</v>
      </c>
      <c r="J59" s="31">
        <f>147168.6+2500</f>
        <v>149668.6</v>
      </c>
      <c r="K59" s="31"/>
      <c r="L59" s="31"/>
      <c r="M59" s="31"/>
      <c r="N59" s="31"/>
    </row>
    <row r="60" spans="1:14" ht="15.75">
      <c r="A60" s="33">
        <v>67</v>
      </c>
      <c r="B60" s="32" t="s">
        <v>140</v>
      </c>
      <c r="C60" s="31">
        <f>'[1]Прил. №2-1 (русс.)'!D570</f>
        <v>332962.60000000003</v>
      </c>
      <c r="D60" s="31">
        <f>'[1]Прил. №2-1 (русс.)'!E570</f>
        <v>356636.6</v>
      </c>
      <c r="E60" s="28">
        <f t="shared" si="1"/>
        <v>339527.29999999993</v>
      </c>
      <c r="F60" s="31">
        <f>'[1]Прил. №2-1 (русс.)'!F571</f>
        <v>324310.49999999994</v>
      </c>
      <c r="G60" s="31"/>
      <c r="H60" s="31">
        <f>'[1]Прил. №2-1 (русс.)'!F577</f>
        <v>15216.8</v>
      </c>
      <c r="I60" s="31">
        <f>342260.1+5000</f>
        <v>347260.1</v>
      </c>
      <c r="J60" s="31">
        <f>342260.1+7000</f>
        <v>349260.1</v>
      </c>
      <c r="K60" s="31"/>
      <c r="L60" s="31"/>
      <c r="M60" s="31"/>
      <c r="N60" s="31"/>
    </row>
    <row r="61" spans="1:14" ht="15.75">
      <c r="A61" s="33">
        <v>70</v>
      </c>
      <c r="B61" s="32" t="s">
        <v>139</v>
      </c>
      <c r="C61" s="31">
        <f>'[1]Прил. №2-1 (русс.)'!D581</f>
        <v>590525.9999999999</v>
      </c>
      <c r="D61" s="31">
        <f>'[1]Прил. №2-1 (русс.)'!E581</f>
        <v>580104.6</v>
      </c>
      <c r="E61" s="28">
        <f t="shared" si="1"/>
        <v>613031.2</v>
      </c>
      <c r="F61" s="31">
        <f>'[1]Прил. №2-1 (русс.)'!F582</f>
        <v>599367.6</v>
      </c>
      <c r="G61" s="31"/>
      <c r="H61" s="31">
        <f>'[1]Прил. №2-1 (русс.)'!F587</f>
        <v>13663.599999999999</v>
      </c>
      <c r="I61" s="31">
        <f>575187.8+5000+100000</f>
        <v>680187.8</v>
      </c>
      <c r="J61" s="31">
        <f>575187.8+6000</f>
        <v>581187.8</v>
      </c>
      <c r="K61" s="31"/>
      <c r="L61" s="31"/>
      <c r="M61" s="31"/>
      <c r="N61" s="31"/>
    </row>
    <row r="62" spans="1:14" ht="15.75">
      <c r="A62" s="33">
        <v>71</v>
      </c>
      <c r="B62" s="32" t="s">
        <v>138</v>
      </c>
      <c r="C62" s="31">
        <f>'[1]Прил. №2-1 (русс.)'!D591</f>
        <v>16727.4</v>
      </c>
      <c r="D62" s="31">
        <f>'[1]Прил. №2-1 (русс.)'!E591</f>
        <v>16100.9</v>
      </c>
      <c r="E62" s="28">
        <f t="shared" si="1"/>
        <v>15409.200000000003</v>
      </c>
      <c r="F62" s="31">
        <f>'[1]Прил. №2-1 (русс.)'!F592</f>
        <v>15409.200000000003</v>
      </c>
      <c r="G62" s="31"/>
      <c r="H62" s="31"/>
      <c r="I62" s="31">
        <f>16100.9+200</f>
        <v>16300.9</v>
      </c>
      <c r="J62" s="31">
        <f>16100.9+100</f>
        <v>16200.9</v>
      </c>
      <c r="K62" s="31"/>
      <c r="L62" s="31"/>
      <c r="M62" s="31"/>
      <c r="N62" s="31"/>
    </row>
    <row r="63" spans="1:14" ht="15.75">
      <c r="A63" s="33">
        <v>72</v>
      </c>
      <c r="B63" s="32" t="s">
        <v>137</v>
      </c>
      <c r="C63" s="31">
        <f>'[1]Прил. №2-1 (русс.)'!D594</f>
        <v>20971</v>
      </c>
      <c r="D63" s="31">
        <f>'[1]Прил. №2-1 (русс.)'!E594</f>
        <v>31076.4</v>
      </c>
      <c r="E63" s="28">
        <f t="shared" si="1"/>
        <v>24996.4</v>
      </c>
      <c r="F63" s="31">
        <f>'[1]Прил. №2-1 (русс.)'!F595</f>
        <v>13717.4</v>
      </c>
      <c r="G63" s="31"/>
      <c r="H63" s="31">
        <f>'[1]Прил. №2-1 (русс.)'!F598</f>
        <v>11279</v>
      </c>
      <c r="I63" s="31">
        <f>30091.5+100</f>
        <v>30191.5</v>
      </c>
      <c r="J63" s="31">
        <f>30091.5+150</f>
        <v>30241.5</v>
      </c>
      <c r="K63" s="31"/>
      <c r="L63" s="31"/>
      <c r="M63" s="31"/>
      <c r="N63" s="31"/>
    </row>
    <row r="64" spans="1:14" ht="15.75">
      <c r="A64" s="33">
        <v>73</v>
      </c>
      <c r="B64" s="32" t="s">
        <v>136</v>
      </c>
      <c r="C64" s="31">
        <f>'[1]Прил. №2-1 (русс.)'!D601</f>
        <v>544682.4</v>
      </c>
      <c r="D64" s="31">
        <f>'[1]Прил. №2-1 (русс.)'!E601</f>
        <v>848901.3999999999</v>
      </c>
      <c r="E64" s="28">
        <f t="shared" si="1"/>
        <v>1053257.7000000002</v>
      </c>
      <c r="F64" s="31">
        <f>'[1]Прил. №2-1 (русс.)'!F602</f>
        <v>787052.3000000002</v>
      </c>
      <c r="G64" s="31">
        <f>'[1]Прил. №2-1 (русс.)'!F615</f>
        <v>211200</v>
      </c>
      <c r="H64" s="31">
        <f>'[1]Прил. №2-1 (русс.)'!F611</f>
        <v>55005.4</v>
      </c>
      <c r="I64" s="31">
        <f>218273.6+2000+800000+350000</f>
        <v>1370273.6</v>
      </c>
      <c r="J64" s="31">
        <f>218273.6+300+800000</f>
        <v>1018573.6</v>
      </c>
      <c r="K64" s="31"/>
      <c r="L64" s="31"/>
      <c r="M64" s="31"/>
      <c r="N64" s="31"/>
    </row>
    <row r="65" spans="1:14" ht="15.75">
      <c r="A65" s="33">
        <v>74</v>
      </c>
      <c r="B65" s="32" t="s">
        <v>135</v>
      </c>
      <c r="C65" s="31">
        <f>'[1]Прил. №2-1 (русс.)'!D618</f>
        <v>0</v>
      </c>
      <c r="D65" s="31">
        <f>'[1]Прил. №2-1 (русс.)'!E618</f>
        <v>308234.8</v>
      </c>
      <c r="E65" s="28">
        <f t="shared" si="1"/>
        <v>192954.10000000003</v>
      </c>
      <c r="F65" s="31">
        <f>'[1]Прил. №2-1 (русс.)'!F619</f>
        <v>185434.90000000002</v>
      </c>
      <c r="G65" s="31"/>
      <c r="H65" s="31">
        <f>'[1]Прил. №2-1 (русс.)'!F624</f>
        <v>7519.2</v>
      </c>
      <c r="I65" s="31">
        <f>199679.6+200</f>
        <v>199879.6</v>
      </c>
      <c r="J65" s="31">
        <f>199679.6+300</f>
        <v>199979.6</v>
      </c>
      <c r="K65" s="31"/>
      <c r="L65" s="31"/>
      <c r="M65" s="31"/>
      <c r="N65" s="31"/>
    </row>
    <row r="66" spans="1:14" ht="15.75">
      <c r="A66" s="33">
        <v>75</v>
      </c>
      <c r="B66" s="32" t="s">
        <v>134</v>
      </c>
      <c r="C66" s="31">
        <f>'[1]Прил. №2-1 (русс.)'!D626</f>
        <v>3764.6</v>
      </c>
      <c r="D66" s="31">
        <f>'[1]Прил. №2-1 (русс.)'!E626</f>
        <v>34256.9</v>
      </c>
      <c r="E66" s="28">
        <f t="shared" si="1"/>
        <v>35664</v>
      </c>
      <c r="F66" s="31"/>
      <c r="G66" s="31">
        <f>'[1]Прил. №2-1 (русс.)'!F631</f>
        <v>0</v>
      </c>
      <c r="H66" s="31">
        <f>'[1]Прил. №2-1 (русс.)'!F628</f>
        <v>35664</v>
      </c>
      <c r="I66" s="31">
        <v>35664</v>
      </c>
      <c r="J66" s="31">
        <v>35664</v>
      </c>
      <c r="K66" s="31"/>
      <c r="L66" s="31"/>
      <c r="M66" s="31"/>
      <c r="N66" s="31"/>
    </row>
    <row r="67" spans="1:14" ht="15.75">
      <c r="A67" s="33">
        <v>76</v>
      </c>
      <c r="B67" s="32" t="s">
        <v>133</v>
      </c>
      <c r="C67" s="31"/>
      <c r="D67" s="31"/>
      <c r="E67" s="28">
        <f t="shared" si="1"/>
        <v>431948.5</v>
      </c>
      <c r="F67" s="31">
        <f>'[1]Прил. №2-1 (русс.)'!F638</f>
        <v>300000</v>
      </c>
      <c r="G67" s="31"/>
      <c r="H67" s="31">
        <f>'[1]Прил. №2-1 (русс.)'!F639</f>
        <v>131948.5</v>
      </c>
      <c r="I67" s="31">
        <v>300000</v>
      </c>
      <c r="J67" s="31">
        <v>300000</v>
      </c>
      <c r="K67" s="31"/>
      <c r="L67" s="31"/>
      <c r="M67" s="31"/>
      <c r="N67" s="31"/>
    </row>
    <row r="68" spans="1:14" ht="15.75">
      <c r="A68" s="33">
        <v>77</v>
      </c>
      <c r="B68" s="32" t="s">
        <v>132</v>
      </c>
      <c r="C68" s="31">
        <f>'[1]Прил. №2-1 (русс.)'!D642</f>
        <v>0</v>
      </c>
      <c r="D68" s="31">
        <f>'[1]Прил. №2-1 (русс.)'!E642</f>
        <v>4623.3</v>
      </c>
      <c r="E68" s="28">
        <f t="shared" si="1"/>
        <v>4897.3</v>
      </c>
      <c r="F68" s="31">
        <f>'[1]Прил. №2-1 (русс.)'!F643</f>
        <v>4291.3</v>
      </c>
      <c r="G68" s="31"/>
      <c r="H68" s="31">
        <f>'[1]Прил. №2-1 (русс.)'!F645</f>
        <v>606</v>
      </c>
      <c r="I68" s="31">
        <f>4897.3+100</f>
        <v>4997.3</v>
      </c>
      <c r="J68" s="31">
        <f>4897.3+150</f>
        <v>5047.3</v>
      </c>
      <c r="K68" s="31"/>
      <c r="L68" s="31"/>
      <c r="M68" s="31"/>
      <c r="N68" s="31"/>
    </row>
    <row r="69" spans="1:14" ht="15.75">
      <c r="A69" s="33">
        <v>79</v>
      </c>
      <c r="B69" s="32" t="s">
        <v>131</v>
      </c>
      <c r="C69" s="31">
        <f>'[1]Прил. №2-1 (русс.)'!D647</f>
        <v>0</v>
      </c>
      <c r="D69" s="31">
        <f>'[1]Прил. №2-1 (русс.)'!E647</f>
        <v>3970.5</v>
      </c>
      <c r="E69" s="28">
        <f t="shared" si="1"/>
        <v>4823.7</v>
      </c>
      <c r="F69" s="31">
        <f>'[1]Прил. №2-1 (русс.)'!F648</f>
        <v>3573.7</v>
      </c>
      <c r="G69" s="31"/>
      <c r="H69" s="31">
        <f>'[1]Прил. №2-1 (русс.)'!F650</f>
        <v>1250</v>
      </c>
      <c r="I69" s="31">
        <f>4823.7+50</f>
        <v>4873.7</v>
      </c>
      <c r="J69" s="31">
        <f>4823.7+50</f>
        <v>4873.7</v>
      </c>
      <c r="K69" s="31"/>
      <c r="L69" s="31"/>
      <c r="M69" s="31"/>
      <c r="N69" s="31"/>
    </row>
    <row r="70" spans="1:14" ht="15.75">
      <c r="A70" s="33">
        <v>80</v>
      </c>
      <c r="B70" s="32" t="s">
        <v>130</v>
      </c>
      <c r="C70" s="31">
        <f>'[1]Прил. №2-1 (русс.)'!D652</f>
        <v>0</v>
      </c>
      <c r="D70" s="31">
        <f>'[1]Прил. №2-1 (русс.)'!E652</f>
        <v>151862</v>
      </c>
      <c r="E70" s="28">
        <f t="shared" si="1"/>
        <v>154156.10000000003</v>
      </c>
      <c r="F70" s="31">
        <f>'[1]Прил. №2-1 (русс.)'!F653</f>
        <v>137051.10000000003</v>
      </c>
      <c r="G70" s="31"/>
      <c r="H70" s="31">
        <f>'[1]Прил. №2-1 (русс.)'!F655</f>
        <v>17105</v>
      </c>
      <c r="I70" s="31">
        <f>154656.1+300</f>
        <v>154956.1</v>
      </c>
      <c r="J70" s="31">
        <f>154656.1+700</f>
        <v>155356.1</v>
      </c>
      <c r="K70" s="31"/>
      <c r="L70" s="31"/>
      <c r="M70" s="31"/>
      <c r="N70" s="31"/>
    </row>
    <row r="71" spans="1:14" ht="15.75" hidden="1">
      <c r="A71" s="33">
        <v>82</v>
      </c>
      <c r="B71" s="32" t="s">
        <v>129</v>
      </c>
      <c r="C71" s="31">
        <f>'[1]Прил. №2-1 (русс.)'!D657</f>
        <v>0</v>
      </c>
      <c r="D71" s="31">
        <f>'[1]Прил. №2-1 (русс.)'!E657</f>
        <v>2136.8</v>
      </c>
      <c r="E71" s="28">
        <f t="shared" si="1"/>
        <v>0</v>
      </c>
      <c r="F71" s="31">
        <f>'[1]Прил. №2-1 (русс.)'!F658</f>
        <v>0</v>
      </c>
      <c r="G71" s="31"/>
      <c r="H71" s="31"/>
      <c r="I71" s="31"/>
      <c r="J71" s="31"/>
      <c r="K71" s="31"/>
      <c r="L71" s="31"/>
      <c r="M71" s="31"/>
      <c r="N71" s="31"/>
    </row>
    <row r="72" spans="1:14" ht="15.75">
      <c r="A72" s="33">
        <v>83</v>
      </c>
      <c r="B72" s="32" t="s">
        <v>128</v>
      </c>
      <c r="C72" s="31">
        <f>'[1]Прил. №2-1 (русс.)'!D660</f>
        <v>624.2</v>
      </c>
      <c r="D72" s="31">
        <f>'[1]Прил. №2-1 (русс.)'!E660</f>
        <v>786.7</v>
      </c>
      <c r="E72" s="28">
        <f t="shared" si="1"/>
        <v>786.7</v>
      </c>
      <c r="F72" s="31">
        <f>'[1]Прил. №2-1 (русс.)'!F661</f>
        <v>786.7</v>
      </c>
      <c r="G72" s="31"/>
      <c r="H72" s="31">
        <f>'[1]Прил. №2-1 (русс.)'!F663</f>
        <v>0</v>
      </c>
      <c r="I72" s="31">
        <v>800</v>
      </c>
      <c r="J72" s="31">
        <v>800</v>
      </c>
      <c r="K72" s="31"/>
      <c r="L72" s="31"/>
      <c r="M72" s="31"/>
      <c r="N72" s="31"/>
    </row>
    <row r="73" spans="1:14" ht="15.75">
      <c r="A73" s="33">
        <v>85</v>
      </c>
      <c r="B73" s="32" t="s">
        <v>127</v>
      </c>
      <c r="C73" s="31">
        <f>'[1]Прил. №2-1 (русс.)'!D665</f>
        <v>0</v>
      </c>
      <c r="D73" s="31">
        <f>'[1]Прил. №2-1 (русс.)'!E665</f>
        <v>410490.1</v>
      </c>
      <c r="E73" s="28">
        <f t="shared" si="1"/>
        <v>457833.9</v>
      </c>
      <c r="F73" s="31">
        <f>'[1]Прил. №2-1 (русс.)'!F666</f>
        <v>424191.9</v>
      </c>
      <c r="G73" s="31"/>
      <c r="H73" s="31">
        <f>'[1]Прил. №2-1 (русс.)'!F670</f>
        <v>33642</v>
      </c>
      <c r="I73" s="31">
        <f>448471.2+1000</f>
        <v>449471.2</v>
      </c>
      <c r="J73" s="31">
        <f>448471.2+1500</f>
        <v>449971.2</v>
      </c>
      <c r="K73" s="31"/>
      <c r="L73" s="31"/>
      <c r="M73" s="31"/>
      <c r="N73" s="31"/>
    </row>
    <row r="74" spans="1:14" ht="15.75">
      <c r="A74" s="33">
        <v>87</v>
      </c>
      <c r="B74" s="32" t="s">
        <v>126</v>
      </c>
      <c r="C74" s="31">
        <f>'[1]Прил. №2-1 (русс.)'!D673</f>
        <v>0</v>
      </c>
      <c r="D74" s="31">
        <f>'[1]Прил. №2-1 (русс.)'!E673</f>
        <v>823844.3</v>
      </c>
      <c r="E74" s="28">
        <f>SUM(F74:H74)</f>
        <v>743876</v>
      </c>
      <c r="F74" s="31">
        <f>'[1]Прил. №2-1 (русс.)'!F674</f>
        <v>743600</v>
      </c>
      <c r="G74" s="31"/>
      <c r="H74" s="31">
        <f>'[1]Прил. №2-1 (русс.)'!F677</f>
        <v>276</v>
      </c>
      <c r="I74" s="31">
        <v>823844.3</v>
      </c>
      <c r="J74" s="31">
        <v>823844.3</v>
      </c>
      <c r="K74" s="31"/>
      <c r="L74" s="31"/>
      <c r="M74" s="31"/>
      <c r="N74" s="31"/>
    </row>
    <row r="75" spans="1:14" ht="15.75">
      <c r="A75" s="33">
        <v>88</v>
      </c>
      <c r="B75" s="32" t="s">
        <v>125</v>
      </c>
      <c r="C75" s="31">
        <f>'[1]Прил. №2-1 (русс.)'!D679</f>
        <v>0</v>
      </c>
      <c r="D75" s="31">
        <f>'[1]Прил. №2-1 (русс.)'!E679</f>
        <v>2006600</v>
      </c>
      <c r="E75" s="28">
        <f>SUM(F75:H75)</f>
        <v>4998999</v>
      </c>
      <c r="F75" s="31">
        <f>'[1]Прил. №2-1 (русс.)'!F680</f>
        <v>4998999</v>
      </c>
      <c r="G75" s="31"/>
      <c r="H75" s="31"/>
      <c r="I75" s="31">
        <f>4177699+50000</f>
        <v>4227699</v>
      </c>
      <c r="J75" s="31">
        <f>4177699+70000</f>
        <v>4247699</v>
      </c>
      <c r="K75" s="31"/>
      <c r="L75" s="31"/>
      <c r="M75" s="31"/>
      <c r="N75" s="31"/>
    </row>
    <row r="76" spans="1:14" ht="15.75">
      <c r="A76" s="30"/>
      <c r="B76" s="29" t="s">
        <v>124</v>
      </c>
      <c r="C76" s="28">
        <f>SUM(C10:C75)</f>
        <v>35236125.3</v>
      </c>
      <c r="D76" s="28">
        <f>SUM(D10:D75)</f>
        <v>57358110.99999999</v>
      </c>
      <c r="E76" s="28">
        <f>SUM(F76:H76)</f>
        <v>65666052.099999994</v>
      </c>
      <c r="F76" s="28">
        <f aca="true" t="shared" si="2" ref="F76:L76">SUM(F10:F75)</f>
        <v>45747289.999999985</v>
      </c>
      <c r="G76" s="28">
        <f t="shared" si="2"/>
        <v>14284694.800000003</v>
      </c>
      <c r="H76" s="28">
        <f t="shared" si="2"/>
        <v>5634067.300000001</v>
      </c>
      <c r="I76" s="28">
        <f t="shared" si="2"/>
        <v>61121533.59999999</v>
      </c>
      <c r="J76" s="28">
        <f t="shared" si="2"/>
        <v>60533263.599999994</v>
      </c>
      <c r="K76" s="28">
        <f t="shared" si="2"/>
        <v>0</v>
      </c>
      <c r="L76" s="28">
        <f t="shared" si="2"/>
        <v>0</v>
      </c>
      <c r="M76" s="28"/>
      <c r="N76" s="28"/>
    </row>
    <row r="77" spans="5:10" ht="15">
      <c r="E77" s="1">
        <f>'Прил. №2 адм. (русс.)'!J76+'[1]Прил. №2-1 (русс.)'!F680</f>
        <v>65532262.599999994</v>
      </c>
      <c r="F77" s="1">
        <f>SUM(F10:F75)</f>
        <v>45747289.999999985</v>
      </c>
      <c r="G77" s="1">
        <f>SUM(G10:G75)</f>
        <v>14284694.800000003</v>
      </c>
      <c r="J77" s="1">
        <f>SUM(J10:J75)</f>
        <v>60533263.599999994</v>
      </c>
    </row>
    <row r="78" spans="6:10" ht="15">
      <c r="F78" s="1" t="e">
        <f>F77-#REF!</f>
        <v>#REF!</v>
      </c>
      <c r="G78" s="1">
        <f>'[1]Прил. №2 адм.(кырг.)'!H226</f>
        <v>0</v>
      </c>
      <c r="J78" s="1" t="e">
        <f>#REF!</f>
        <v>#REF!</v>
      </c>
    </row>
    <row r="79" spans="7:10" ht="15">
      <c r="G79" s="1">
        <f>G77-G78</f>
        <v>14284694.800000003</v>
      </c>
      <c r="J79" s="1" t="s">
        <v>122</v>
      </c>
    </row>
    <row r="80" spans="6:10" ht="15">
      <c r="F80" s="27" t="s">
        <v>123</v>
      </c>
      <c r="G80" s="1">
        <f>G79-'[1]Прил. №2 адм.(кырг.)'!G111</f>
        <v>14284694.800000003</v>
      </c>
      <c r="J80" s="1" t="s">
        <v>122</v>
      </c>
    </row>
    <row r="81" spans="6:20" ht="15">
      <c r="F81" s="1" t="s">
        <v>121</v>
      </c>
      <c r="G81" s="1">
        <f>'[1]Прил. №2 адм.(кырг.)'!G111</f>
        <v>0</v>
      </c>
      <c r="T81" s="1" t="s">
        <v>120</v>
      </c>
    </row>
    <row r="82" spans="20:27" ht="15">
      <c r="T82" s="1" t="s">
        <v>119</v>
      </c>
      <c r="AA82" s="1" t="s">
        <v>118</v>
      </c>
    </row>
    <row r="83" spans="20:27" ht="15">
      <c r="T83" s="1" t="e">
        <f>#REF!</f>
        <v>#REF!</v>
      </c>
      <c r="U83" s="1" t="e">
        <f>#REF!</f>
        <v>#REF!</v>
      </c>
      <c r="V83" s="1" t="e">
        <f>#REF!</f>
        <v>#REF!</v>
      </c>
      <c r="W83" s="1" t="e">
        <f>#REF!</f>
        <v>#REF!</v>
      </c>
      <c r="X83" s="1" t="e">
        <f>#REF!</f>
        <v>#REF!</v>
      </c>
      <c r="Y83" s="1" t="e">
        <f>#REF!</f>
        <v>#REF!</v>
      </c>
      <c r="Z83" s="1" t="e">
        <f>#REF!</f>
        <v>#REF!</v>
      </c>
      <c r="AA83" s="1" t="e">
        <f>#REF!</f>
        <v>#REF!</v>
      </c>
    </row>
    <row r="84" spans="20:27" ht="15"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</row>
    <row r="85" spans="20:27" ht="15"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</row>
    <row r="86" spans="20:27" ht="15"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</row>
    <row r="87" spans="1:27" ht="15">
      <c r="A87" s="6"/>
      <c r="B87" s="4" t="s">
        <v>117</v>
      </c>
      <c r="E87" s="4">
        <f>SUM(E89,E129,E131,E135,E137,E161)</f>
        <v>24636020.8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</row>
    <row r="88" spans="1:27" ht="15">
      <c r="A88" s="26"/>
      <c r="B88" s="3"/>
      <c r="E88" s="3"/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</row>
    <row r="89" spans="1:27" ht="15">
      <c r="A89" s="7" t="s">
        <v>116</v>
      </c>
      <c r="B89" s="4" t="s">
        <v>115</v>
      </c>
      <c r="E89" s="4">
        <f>SUM(E91:E93,E99:E105,E118)</f>
        <v>22866388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</row>
    <row r="90" spans="1:27" ht="15">
      <c r="A90" s="16"/>
      <c r="B90" s="25"/>
      <c r="E90" s="4"/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</row>
    <row r="91" spans="1:27" ht="15">
      <c r="A91" s="7" t="s">
        <v>114</v>
      </c>
      <c r="B91" s="4" t="s">
        <v>113</v>
      </c>
      <c r="E91" s="4">
        <v>7360992.3</v>
      </c>
      <c r="T91" s="1" t="e">
        <f>#REF!</f>
        <v>#REF!</v>
      </c>
      <c r="U91" s="1" t="e">
        <f>#REF!</f>
        <v>#REF!</v>
      </c>
      <c r="V91" s="1" t="e">
        <f>#REF!</f>
        <v>#REF!</v>
      </c>
      <c r="W91" s="1" t="e">
        <f>#REF!</f>
        <v>#REF!</v>
      </c>
      <c r="X91" s="1" t="e">
        <f>#REF!</f>
        <v>#REF!</v>
      </c>
      <c r="Y91" s="1" t="e">
        <f>#REF!</f>
        <v>#REF!</v>
      </c>
      <c r="Z91" s="1" t="e">
        <f>#REF!</f>
        <v>#REF!</v>
      </c>
      <c r="AA91" s="1" t="e">
        <f>#REF!</f>
        <v>#REF!</v>
      </c>
    </row>
    <row r="92" spans="1:27" ht="15">
      <c r="A92" s="7" t="s">
        <v>112</v>
      </c>
      <c r="B92" s="4" t="s">
        <v>111</v>
      </c>
      <c r="E92" s="4">
        <v>11030000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</row>
    <row r="93" spans="1:27" ht="15">
      <c r="A93" s="7" t="s">
        <v>110</v>
      </c>
      <c r="B93" s="4" t="s">
        <v>109</v>
      </c>
      <c r="E93" s="4">
        <f>SUM(E94:E98)</f>
        <v>1018567.2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</row>
    <row r="94" spans="1:27" ht="15">
      <c r="A94" s="7"/>
      <c r="B94" s="4" t="s">
        <v>108</v>
      </c>
      <c r="E94" s="4">
        <v>248700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</row>
    <row r="95" spans="1:27" ht="15">
      <c r="A95" s="7"/>
      <c r="B95" s="4" t="s">
        <v>107</v>
      </c>
      <c r="E95" s="4">
        <v>120000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</row>
    <row r="96" spans="1:27" ht="15">
      <c r="A96" s="7"/>
      <c r="B96" s="20" t="s">
        <v>106</v>
      </c>
      <c r="E96" s="4">
        <v>376197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</row>
    <row r="97" spans="1:27" ht="15">
      <c r="A97" s="7" t="s">
        <v>105</v>
      </c>
      <c r="B97" s="20" t="s">
        <v>104</v>
      </c>
      <c r="E97" s="4">
        <v>186270.2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</row>
    <row r="98" spans="1:27" ht="15">
      <c r="A98" s="7" t="s">
        <v>103</v>
      </c>
      <c r="B98" s="20" t="s">
        <v>102</v>
      </c>
      <c r="E98" s="4">
        <v>87400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</row>
    <row r="99" spans="1:27" ht="15">
      <c r="A99" s="7" t="s">
        <v>101</v>
      </c>
      <c r="B99" s="20" t="s">
        <v>100</v>
      </c>
      <c r="E99" s="4">
        <v>80000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</row>
    <row r="100" spans="1:27" ht="15">
      <c r="A100" s="7" t="s">
        <v>99</v>
      </c>
      <c r="B100" s="20" t="s">
        <v>98</v>
      </c>
      <c r="E100" s="4">
        <v>2500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</row>
    <row r="101" spans="1:27" ht="15">
      <c r="A101" s="7" t="s">
        <v>97</v>
      </c>
      <c r="B101" s="20" t="s">
        <v>96</v>
      </c>
      <c r="E101" s="4">
        <v>2183150.5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</row>
    <row r="102" spans="1:27" ht="15">
      <c r="A102" s="7" t="s">
        <v>95</v>
      </c>
      <c r="B102" s="20" t="s">
        <v>94</v>
      </c>
      <c r="E102" s="4">
        <v>1940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</row>
    <row r="103" spans="1:27" ht="15">
      <c r="A103" s="7" t="s">
        <v>93</v>
      </c>
      <c r="B103" s="24" t="s">
        <v>92</v>
      </c>
      <c r="E103" s="4">
        <v>198038</v>
      </c>
      <c r="T103" s="1" t="e">
        <f>#REF!</f>
        <v>#REF!</v>
      </c>
      <c r="U103" s="1" t="e">
        <f>#REF!</f>
        <v>#REF!</v>
      </c>
      <c r="V103" s="1" t="e">
        <f>#REF!</f>
        <v>#REF!</v>
      </c>
      <c r="W103" s="1" t="e">
        <f>#REF!</f>
        <v>#REF!</v>
      </c>
      <c r="X103" s="1" t="e">
        <f>#REF!</f>
        <v>#REF!</v>
      </c>
      <c r="Y103" s="1" t="e">
        <f>#REF!</f>
        <v>#REF!</v>
      </c>
      <c r="Z103" s="1" t="e">
        <f>#REF!</f>
        <v>#REF!</v>
      </c>
      <c r="AA103" s="1" t="e">
        <f>#REF!</f>
        <v>#REF!</v>
      </c>
    </row>
    <row r="104" spans="1:27" ht="15">
      <c r="A104" s="7"/>
      <c r="B104" s="24" t="s">
        <v>91</v>
      </c>
      <c r="E104" s="4"/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</row>
    <row r="105" spans="1:27" ht="15">
      <c r="A105" s="7" t="s">
        <v>90</v>
      </c>
      <c r="B105" s="20" t="s">
        <v>89</v>
      </c>
      <c r="E105" s="4">
        <f>SUM(E106:E112,E113,E116)</f>
        <v>991200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</row>
    <row r="106" spans="1:27" ht="15">
      <c r="A106" s="16" t="s">
        <v>88</v>
      </c>
      <c r="B106" s="19" t="s">
        <v>87</v>
      </c>
      <c r="E106" s="14">
        <v>403200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</row>
    <row r="107" spans="1:27" ht="15">
      <c r="A107" s="16" t="s">
        <v>86</v>
      </c>
      <c r="B107" s="19" t="s">
        <v>85</v>
      </c>
      <c r="E107" s="14">
        <v>588000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</row>
    <row r="108" spans="1:27" ht="15">
      <c r="A108" s="16" t="s">
        <v>84</v>
      </c>
      <c r="B108" s="19" t="s">
        <v>83</v>
      </c>
      <c r="E108" s="14"/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</row>
    <row r="109" spans="1:27" ht="15">
      <c r="A109" s="16" t="s">
        <v>82</v>
      </c>
      <c r="B109" s="19" t="s">
        <v>81</v>
      </c>
      <c r="E109" s="4"/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</row>
    <row r="110" spans="1:27" ht="15">
      <c r="A110" s="16" t="s">
        <v>80</v>
      </c>
      <c r="B110" s="19" t="s">
        <v>79</v>
      </c>
      <c r="E110" s="4"/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</row>
    <row r="111" spans="1:27" ht="15">
      <c r="A111" s="16" t="s">
        <v>78</v>
      </c>
      <c r="B111" s="19" t="s">
        <v>77</v>
      </c>
      <c r="E111" s="4"/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</row>
    <row r="112" spans="1:27" ht="15">
      <c r="A112" s="16" t="s">
        <v>76</v>
      </c>
      <c r="B112" s="19" t="s">
        <v>75</v>
      </c>
      <c r="E112" s="4"/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</row>
    <row r="113" spans="1:27" ht="15">
      <c r="A113" s="16" t="s">
        <v>74</v>
      </c>
      <c r="B113" s="19" t="s">
        <v>73</v>
      </c>
      <c r="E113" s="4"/>
      <c r="T113" s="1" t="e">
        <f>#REF!</f>
        <v>#REF!</v>
      </c>
      <c r="U113" s="1" t="e">
        <f>#REF!</f>
        <v>#REF!</v>
      </c>
      <c r="V113" s="1" t="e">
        <f>#REF!</f>
        <v>#REF!</v>
      </c>
      <c r="W113" s="1" t="e">
        <f>#REF!</f>
        <v>#REF!</v>
      </c>
      <c r="X113" s="1" t="e">
        <f>#REF!</f>
        <v>#REF!</v>
      </c>
      <c r="Y113" s="1" t="e">
        <f>#REF!</f>
        <v>#REF!</v>
      </c>
      <c r="Z113" s="1" t="e">
        <f>#REF!</f>
        <v>#REF!</v>
      </c>
      <c r="AA113" s="1" t="e">
        <f>#REF!</f>
        <v>#REF!</v>
      </c>
    </row>
    <row r="114" spans="1:27" ht="15">
      <c r="A114" s="23" t="s">
        <v>72</v>
      </c>
      <c r="B114" s="22" t="s">
        <v>71</v>
      </c>
      <c r="E114" s="14"/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</row>
    <row r="115" spans="1:27" ht="15">
      <c r="A115" s="23" t="s">
        <v>70</v>
      </c>
      <c r="B115" s="22" t="s">
        <v>69</v>
      </c>
      <c r="E115" s="21"/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</row>
    <row r="116" spans="1:27" ht="15">
      <c r="A116" s="23" t="s">
        <v>68</v>
      </c>
      <c r="B116" s="22" t="s">
        <v>67</v>
      </c>
      <c r="E116" s="21"/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</row>
    <row r="117" spans="1:27" ht="15">
      <c r="A117" s="23" t="s">
        <v>66</v>
      </c>
      <c r="B117" s="22" t="s">
        <v>65</v>
      </c>
      <c r="E117" s="21"/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</row>
    <row r="118" spans="1:27" ht="15">
      <c r="A118" s="7" t="s">
        <v>64</v>
      </c>
      <c r="B118" s="20" t="s">
        <v>63</v>
      </c>
      <c r="E118" s="4"/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</row>
    <row r="119" spans="1:27" ht="15">
      <c r="A119" s="16" t="s">
        <v>62</v>
      </c>
      <c r="B119" s="19" t="s">
        <v>61</v>
      </c>
      <c r="E119" s="8"/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</row>
    <row r="120" spans="1:27" ht="15">
      <c r="A120" s="16" t="s">
        <v>60</v>
      </c>
      <c r="B120" s="19" t="s">
        <v>59</v>
      </c>
      <c r="E120" s="8">
        <v>0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</row>
    <row r="121" spans="1:27" ht="15">
      <c r="A121" s="16" t="s">
        <v>58</v>
      </c>
      <c r="B121" s="19" t="s">
        <v>57</v>
      </c>
      <c r="E121" s="8"/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</row>
    <row r="122" spans="1:27" ht="15">
      <c r="A122" s="16" t="s">
        <v>56</v>
      </c>
      <c r="B122" s="19" t="s">
        <v>55</v>
      </c>
      <c r="E122" s="8">
        <v>0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</row>
    <row r="123" spans="1:27" ht="15">
      <c r="A123" s="16" t="s">
        <v>54</v>
      </c>
      <c r="B123" s="19" t="s">
        <v>53</v>
      </c>
      <c r="E123" s="8">
        <v>0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</row>
    <row r="124" spans="1:27" ht="15">
      <c r="A124" s="16" t="s">
        <v>52</v>
      </c>
      <c r="B124" s="19" t="s">
        <v>51</v>
      </c>
      <c r="E124" s="8"/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</row>
    <row r="125" spans="1:27" ht="15">
      <c r="A125" s="16" t="s">
        <v>50</v>
      </c>
      <c r="B125" s="19" t="s">
        <v>49</v>
      </c>
      <c r="E125" s="8"/>
      <c r="T125" s="1" t="e">
        <f>#REF!</f>
        <v>#REF!</v>
      </c>
      <c r="U125" s="1" t="e">
        <f>#REF!</f>
        <v>#REF!</v>
      </c>
      <c r="V125" s="1" t="e">
        <f>#REF!</f>
        <v>#REF!</v>
      </c>
      <c r="W125" s="1" t="e">
        <f>#REF!</f>
        <v>#REF!</v>
      </c>
      <c r="X125" s="1" t="e">
        <f>#REF!</f>
        <v>#REF!</v>
      </c>
      <c r="Y125" s="1" t="e">
        <f>#REF!</f>
        <v>#REF!</v>
      </c>
      <c r="Z125" s="1" t="e">
        <f>#REF!</f>
        <v>#REF!</v>
      </c>
      <c r="AA125" s="1" t="e">
        <f>#REF!</f>
        <v>#REF!</v>
      </c>
    </row>
    <row r="126" spans="1:27" ht="15">
      <c r="A126" s="16" t="s">
        <v>48</v>
      </c>
      <c r="B126" s="19" t="s">
        <v>47</v>
      </c>
      <c r="E126" s="8"/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</row>
    <row r="127" spans="1:27" ht="15">
      <c r="A127" s="16" t="s">
        <v>46</v>
      </c>
      <c r="B127" s="14" t="s">
        <v>45</v>
      </c>
      <c r="E127" s="4"/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</row>
    <row r="128" spans="1:27" ht="15">
      <c r="A128" s="16"/>
      <c r="B128" s="14"/>
      <c r="E128" s="4"/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</row>
    <row r="129" spans="1:27" ht="15">
      <c r="A129" s="7" t="s">
        <v>44</v>
      </c>
      <c r="B129" s="18" t="s">
        <v>43</v>
      </c>
      <c r="E129" s="4"/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</row>
    <row r="130" spans="1:27" ht="15">
      <c r="A130" s="16"/>
      <c r="B130" s="14"/>
      <c r="E130" s="4"/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</row>
    <row r="131" spans="1:27" ht="15">
      <c r="A131" s="7" t="s">
        <v>42</v>
      </c>
      <c r="B131" s="4" t="s">
        <v>41</v>
      </c>
      <c r="E131" s="4">
        <v>232458.5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</row>
    <row r="132" spans="1:27" ht="15">
      <c r="A132" s="16"/>
      <c r="B132" s="14"/>
      <c r="E132" s="4"/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</row>
    <row r="133" spans="1:27" ht="15">
      <c r="A133" s="7" t="s">
        <v>40</v>
      </c>
      <c r="B133" s="4" t="s">
        <v>39</v>
      </c>
      <c r="E133" s="5"/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</row>
    <row r="134" spans="1:27" ht="15">
      <c r="A134" s="7"/>
      <c r="B134" s="4"/>
      <c r="E134" s="4"/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</row>
    <row r="135" spans="1:27" ht="15">
      <c r="A135" s="7" t="s">
        <v>38</v>
      </c>
      <c r="B135" s="4" t="s">
        <v>31</v>
      </c>
      <c r="E135" s="4">
        <v>1211674.3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</row>
    <row r="136" spans="1:27" ht="15">
      <c r="A136" s="7"/>
      <c r="B136" s="4"/>
      <c r="E136" s="4"/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</row>
    <row r="137" spans="1:27" ht="15">
      <c r="A137" s="7" t="s">
        <v>35</v>
      </c>
      <c r="B137" s="4" t="s">
        <v>15</v>
      </c>
      <c r="E137" s="4">
        <f>E153</f>
        <v>325500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</row>
    <row r="138" spans="1:27" ht="15">
      <c r="A138" s="16"/>
      <c r="B138" s="14"/>
      <c r="E138" s="4"/>
      <c r="T138" s="1" t="e">
        <f>#REF!</f>
        <v>#REF!</v>
      </c>
      <c r="U138" s="1" t="e">
        <f>#REF!</f>
        <v>#REF!</v>
      </c>
      <c r="V138" s="1" t="e">
        <f>#REF!</f>
        <v>#REF!</v>
      </c>
      <c r="W138" s="1" t="e">
        <f>#REF!</f>
        <v>#REF!</v>
      </c>
      <c r="X138" s="1" t="e">
        <f>#REF!</f>
        <v>#REF!</v>
      </c>
      <c r="Y138" s="1" t="e">
        <f>#REF!</f>
        <v>#REF!</v>
      </c>
      <c r="Z138" s="1" t="e">
        <f>#REF!</f>
        <v>#REF!</v>
      </c>
      <c r="AA138" s="1" t="e">
        <f>#REF!</f>
        <v>#REF!</v>
      </c>
    </row>
    <row r="139" spans="1:27" ht="15">
      <c r="A139" s="16"/>
      <c r="B139" s="14" t="s">
        <v>37</v>
      </c>
      <c r="E139" s="14">
        <f>E87-E76</f>
        <v>-41030031.3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</row>
    <row r="140" spans="1:27" ht="15">
      <c r="A140" s="16"/>
      <c r="B140" s="14" t="s">
        <v>36</v>
      </c>
      <c r="E140" s="17">
        <f>ROUND(E139/E164*100,1)</f>
        <v>-33.6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</row>
    <row r="141" spans="1:27" ht="15">
      <c r="A141" s="16" t="s">
        <v>35</v>
      </c>
      <c r="B141" s="14" t="s">
        <v>34</v>
      </c>
      <c r="E141" s="14">
        <f>E142+E152</f>
        <v>-747636.2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</row>
    <row r="142" spans="1:27" ht="15">
      <c r="A142" s="16" t="s">
        <v>14</v>
      </c>
      <c r="B142" s="14" t="s">
        <v>33</v>
      </c>
      <c r="E142" s="14">
        <f>E143-E144</f>
        <v>58161.80000000005</v>
      </c>
      <c r="T142" s="1" t="e">
        <f>#REF!</f>
        <v>#REF!</v>
      </c>
      <c r="U142" s="1" t="e">
        <f>#REF!</f>
        <v>#REF!</v>
      </c>
      <c r="V142" s="1" t="e">
        <f>#REF!</f>
        <v>#REF!</v>
      </c>
      <c r="W142" s="1" t="e">
        <f>#REF!</f>
        <v>#REF!</v>
      </c>
      <c r="X142" s="1" t="e">
        <f>#REF!</f>
        <v>#REF!</v>
      </c>
      <c r="Y142" s="1" t="e">
        <f>#REF!</f>
        <v>#REF!</v>
      </c>
      <c r="Z142" s="1" t="e">
        <f>#REF!</f>
        <v>#REF!</v>
      </c>
      <c r="AA142" s="1" t="e">
        <f>#REF!</f>
        <v>#REF!</v>
      </c>
    </row>
    <row r="143" spans="1:27" ht="15">
      <c r="A143" s="7" t="s">
        <v>32</v>
      </c>
      <c r="B143" s="4" t="s">
        <v>31</v>
      </c>
      <c r="E143" s="4">
        <f>SUM(E148,E149,E150)</f>
        <v>1444132.8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</row>
    <row r="144" spans="1:27" ht="15">
      <c r="A144" s="7" t="s">
        <v>30</v>
      </c>
      <c r="B144" s="4" t="s">
        <v>29</v>
      </c>
      <c r="E144" s="4">
        <f>SUM(E145:E147)</f>
        <v>1385971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</row>
    <row r="145" spans="1:27" ht="15">
      <c r="A145" s="10" t="s">
        <v>28</v>
      </c>
      <c r="B145" s="8" t="s">
        <v>27</v>
      </c>
      <c r="E145" s="8">
        <v>1385971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</row>
    <row r="146" spans="1:27" ht="15">
      <c r="A146" s="10" t="s">
        <v>26</v>
      </c>
      <c r="B146" s="8" t="s">
        <v>25</v>
      </c>
      <c r="E146" s="14"/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</row>
    <row r="147" spans="1:27" ht="15">
      <c r="A147" s="10" t="s">
        <v>24</v>
      </c>
      <c r="B147" s="8" t="s">
        <v>23</v>
      </c>
      <c r="E147" s="14"/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</row>
    <row r="148" spans="1:27" ht="15">
      <c r="A148" s="10"/>
      <c r="B148" s="8" t="s">
        <v>22</v>
      </c>
      <c r="E148" s="4">
        <v>1211674.3</v>
      </c>
      <c r="T148" s="1" t="e">
        <f>#REF!</f>
        <v>#REF!</v>
      </c>
      <c r="U148" s="1" t="e">
        <f>#REF!</f>
        <v>#REF!</v>
      </c>
      <c r="V148" s="1" t="e">
        <f>#REF!</f>
        <v>#REF!</v>
      </c>
      <c r="W148" s="1" t="e">
        <f>#REF!</f>
        <v>#REF!</v>
      </c>
      <c r="X148" s="1" t="e">
        <f>#REF!</f>
        <v>#REF!</v>
      </c>
      <c r="Y148" s="1" t="e">
        <f>#REF!</f>
        <v>#REF!</v>
      </c>
      <c r="Z148" s="1" t="e">
        <f>#REF!</f>
        <v>#REF!</v>
      </c>
      <c r="AA148" s="1" t="e">
        <f>#REF!</f>
        <v>#REF!</v>
      </c>
    </row>
    <row r="149" spans="1:27" ht="15">
      <c r="A149" s="10" t="s">
        <v>21</v>
      </c>
      <c r="B149" s="15" t="s">
        <v>20</v>
      </c>
      <c r="E149" s="4"/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</row>
    <row r="150" spans="1:27" ht="15">
      <c r="A150" s="10" t="s">
        <v>19</v>
      </c>
      <c r="B150" s="15" t="s">
        <v>18</v>
      </c>
      <c r="E150" s="4">
        <v>232458.5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</row>
    <row r="151" spans="1:27" ht="15">
      <c r="A151" s="10"/>
      <c r="B151" s="14"/>
      <c r="E151" s="4"/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</row>
    <row r="152" spans="1:27" ht="15">
      <c r="A152" s="13"/>
      <c r="B152" s="12" t="s">
        <v>17</v>
      </c>
      <c r="E152" s="12">
        <f>E153-E160</f>
        <v>-805798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</row>
    <row r="153" spans="1:27" ht="15">
      <c r="A153" s="7" t="s">
        <v>16</v>
      </c>
      <c r="B153" s="4" t="s">
        <v>15</v>
      </c>
      <c r="E153" s="4">
        <f>SUM(E154:E159)</f>
        <v>325500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</row>
    <row r="154" spans="1:27" ht="15">
      <c r="A154" s="10" t="s">
        <v>14</v>
      </c>
      <c r="B154" s="11" t="s">
        <v>13</v>
      </c>
      <c r="E154" s="8"/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</row>
    <row r="155" spans="1:27" ht="15">
      <c r="A155" s="10" t="s">
        <v>12</v>
      </c>
      <c r="B155" s="11" t="s">
        <v>11</v>
      </c>
      <c r="E155" s="8"/>
      <c r="T155" s="1" t="e">
        <f>#REF!</f>
        <v>#REF!</v>
      </c>
      <c r="U155" s="1" t="e">
        <f>#REF!</f>
        <v>#REF!</v>
      </c>
      <c r="V155" s="1" t="e">
        <f>#REF!</f>
        <v>#REF!</v>
      </c>
      <c r="W155" s="1" t="e">
        <f>#REF!</f>
        <v>#REF!</v>
      </c>
      <c r="X155" s="1" t="e">
        <f>#REF!</f>
        <v>#REF!</v>
      </c>
      <c r="Y155" s="1" t="e">
        <f>#REF!</f>
        <v>#REF!</v>
      </c>
      <c r="Z155" s="1" t="e">
        <f>#REF!</f>
        <v>#REF!</v>
      </c>
      <c r="AA155" s="1" t="e">
        <f>#REF!</f>
        <v>#REF!</v>
      </c>
    </row>
    <row r="156" spans="1:27" ht="15">
      <c r="A156" s="10" t="s">
        <v>10</v>
      </c>
      <c r="B156" s="11" t="s">
        <v>9</v>
      </c>
      <c r="E156" s="8"/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</row>
    <row r="157" spans="1:27" ht="15">
      <c r="A157" s="10" t="s">
        <v>8</v>
      </c>
      <c r="B157" s="11" t="s">
        <v>7</v>
      </c>
      <c r="E157" s="4"/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</row>
    <row r="158" spans="1:27" ht="15">
      <c r="A158" s="10" t="s">
        <v>6</v>
      </c>
      <c r="B158" s="11" t="s">
        <v>5</v>
      </c>
      <c r="E158" s="4">
        <v>325500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</row>
    <row r="159" spans="1:27" ht="15">
      <c r="A159" s="10" t="s">
        <v>4</v>
      </c>
      <c r="B159" s="9"/>
      <c r="E159" s="8"/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</row>
    <row r="160" spans="1:27" ht="15">
      <c r="A160" s="7"/>
      <c r="B160" s="4" t="s">
        <v>3</v>
      </c>
      <c r="E160" s="4">
        <v>1131298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</row>
    <row r="161" spans="1:27" ht="15">
      <c r="A161" s="7"/>
      <c r="B161" s="4" t="s">
        <v>2</v>
      </c>
      <c r="E161" s="4"/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</row>
    <row r="162" spans="1:27" ht="15">
      <c r="A162" s="6"/>
      <c r="B162" s="4" t="s">
        <v>1</v>
      </c>
      <c r="E162" s="4">
        <f>E87-C85-E144-E160</f>
        <v>22118751.8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</row>
    <row r="163" spans="2:27" ht="15">
      <c r="B163" s="5"/>
      <c r="E163" s="4"/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</row>
    <row r="164" spans="2:27" ht="15">
      <c r="B164" s="3" t="s">
        <v>0</v>
      </c>
      <c r="C164" s="3"/>
      <c r="E164" s="1">
        <v>122241500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</row>
    <row r="165" spans="20:27" ht="15"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</row>
    <row r="166" spans="20:27" ht="15"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</row>
    <row r="167" spans="20:27" ht="15"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</row>
    <row r="168" spans="20:27" ht="15"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</row>
    <row r="169" spans="20:27" ht="15"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</row>
    <row r="170" spans="20:27" ht="15"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</row>
    <row r="171" spans="20:27" ht="15"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</row>
    <row r="172" spans="20:27" ht="15">
      <c r="T172" s="1" t="e">
        <f>#REF!</f>
        <v>#REF!</v>
      </c>
      <c r="U172" s="1" t="e">
        <f>#REF!</f>
        <v>#REF!</v>
      </c>
      <c r="V172" s="1" t="e">
        <f>#REF!</f>
        <v>#REF!</v>
      </c>
      <c r="W172" s="1" t="e">
        <f>#REF!</f>
        <v>#REF!</v>
      </c>
      <c r="X172" s="1" t="e">
        <f>#REF!</f>
        <v>#REF!</v>
      </c>
      <c r="Y172" s="1" t="e">
        <f>#REF!</f>
        <v>#REF!</v>
      </c>
      <c r="Z172" s="1" t="e">
        <f>#REF!</f>
        <v>#REF!</v>
      </c>
      <c r="AA172" s="1" t="e">
        <f>#REF!</f>
        <v>#REF!</v>
      </c>
    </row>
    <row r="173" spans="20:27" ht="15"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</row>
    <row r="174" spans="20:27" ht="15"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</row>
    <row r="175" spans="20:27" ht="15"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</row>
    <row r="176" spans="20:27" ht="15"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</row>
    <row r="177" spans="20:27" s="1" customFormat="1" ht="15"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</row>
    <row r="178" spans="20:27" s="1" customFormat="1" ht="15">
      <c r="T178" s="1" t="e">
        <f>#REF!</f>
        <v>#REF!</v>
      </c>
      <c r="U178" s="1" t="e">
        <f>#REF!</f>
        <v>#REF!</v>
      </c>
      <c r="V178" s="1" t="e">
        <f>#REF!</f>
        <v>#REF!</v>
      </c>
      <c r="W178" s="1" t="e">
        <f>#REF!</f>
        <v>#REF!</v>
      </c>
      <c r="X178" s="1" t="e">
        <f>#REF!</f>
        <v>#REF!</v>
      </c>
      <c r="Y178" s="1" t="e">
        <f>#REF!</f>
        <v>#REF!</v>
      </c>
      <c r="Z178" s="1" t="e">
        <f>#REF!</f>
        <v>#REF!</v>
      </c>
      <c r="AA178" s="1" t="e">
        <f>#REF!</f>
        <v>#REF!</v>
      </c>
    </row>
    <row r="179" spans="20:27" s="1" customFormat="1" ht="15"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</row>
    <row r="180" spans="20:27" s="1" customFormat="1" ht="15"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</row>
    <row r="181" spans="20:27" s="1" customFormat="1" ht="15"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</row>
    <row r="182" spans="20:27" s="1" customFormat="1" ht="15"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</row>
    <row r="183" spans="20:27" s="1" customFormat="1" ht="15"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</row>
    <row r="184" spans="20:27" s="1" customFormat="1" ht="15"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</row>
    <row r="185" spans="20:27" s="1" customFormat="1" ht="15"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</row>
    <row r="186" spans="20:27" s="1" customFormat="1" ht="15"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</row>
    <row r="187" spans="20:27" s="1" customFormat="1" ht="15"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</row>
    <row r="188" spans="20:27" s="1" customFormat="1" ht="15"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</row>
    <row r="189" spans="20:27" s="1" customFormat="1" ht="15"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</row>
    <row r="190" spans="20:27" s="1" customFormat="1" ht="15"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</row>
    <row r="191" spans="20:27" s="1" customFormat="1" ht="15"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</row>
    <row r="192" spans="20:27" s="1" customFormat="1" ht="15"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</row>
    <row r="193" spans="20:27" s="1" customFormat="1" ht="15"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</row>
    <row r="194" spans="20:27" s="1" customFormat="1" ht="15"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</row>
    <row r="195" spans="20:27" s="1" customFormat="1" ht="15"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</row>
    <row r="196" spans="20:27" s="1" customFormat="1" ht="15"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</row>
    <row r="197" spans="20:27" s="1" customFormat="1" ht="15"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</row>
    <row r="198" spans="20:27" s="1" customFormat="1" ht="15"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</row>
    <row r="199" spans="20:27" s="1" customFormat="1" ht="15"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</row>
    <row r="200" spans="20:27" s="1" customFormat="1" ht="15"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</row>
    <row r="201" spans="20:27" s="1" customFormat="1" ht="15"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</row>
    <row r="202" spans="20:27" s="1" customFormat="1" ht="15"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</row>
    <row r="203" spans="20:27" s="1" customFormat="1" ht="15"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</row>
    <row r="204" spans="20:27" s="1" customFormat="1" ht="15">
      <c r="T204" s="1" t="e">
        <f>#REF!</f>
        <v>#REF!</v>
      </c>
      <c r="U204" s="1" t="e">
        <f>#REF!</f>
        <v>#REF!</v>
      </c>
      <c r="V204" s="1" t="e">
        <f>#REF!</f>
        <v>#REF!</v>
      </c>
      <c r="W204" s="1" t="e">
        <f>#REF!</f>
        <v>#REF!</v>
      </c>
      <c r="X204" s="1" t="e">
        <f>#REF!</f>
        <v>#REF!</v>
      </c>
      <c r="Y204" s="1" t="e">
        <f>#REF!</f>
        <v>#REF!</v>
      </c>
      <c r="Z204" s="1" t="e">
        <f>#REF!</f>
        <v>#REF!</v>
      </c>
      <c r="AA204" s="1" t="e">
        <f>#REF!</f>
        <v>#REF!</v>
      </c>
    </row>
    <row r="205" spans="20:27" s="1" customFormat="1" ht="15"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</row>
    <row r="206" spans="20:27" s="1" customFormat="1" ht="15"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</row>
    <row r="207" spans="20:27" s="1" customFormat="1" ht="15"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</row>
    <row r="208" spans="20:27" s="1" customFormat="1" ht="15"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</row>
    <row r="209" spans="20:27" s="1" customFormat="1" ht="15">
      <c r="T209" s="1" t="e">
        <f>#REF!</f>
        <v>#REF!</v>
      </c>
      <c r="U209" s="1" t="e">
        <f>#REF!</f>
        <v>#REF!</v>
      </c>
      <c r="V209" s="1" t="e">
        <f>#REF!</f>
        <v>#REF!</v>
      </c>
      <c r="W209" s="1" t="e">
        <f>#REF!</f>
        <v>#REF!</v>
      </c>
      <c r="X209" s="1" t="e">
        <f>#REF!</f>
        <v>#REF!</v>
      </c>
      <c r="Y209" s="1" t="e">
        <f>#REF!</f>
        <v>#REF!</v>
      </c>
      <c r="Z209" s="1" t="e">
        <f>#REF!</f>
        <v>#REF!</v>
      </c>
      <c r="AA209" s="1" t="e">
        <f>#REF!</f>
        <v>#REF!</v>
      </c>
    </row>
    <row r="210" spans="20:27" s="1" customFormat="1" ht="15"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</row>
    <row r="211" spans="20:27" s="1" customFormat="1" ht="15"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</row>
    <row r="212" spans="20:27" s="1" customFormat="1" ht="15"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</row>
    <row r="213" spans="20:27" s="1" customFormat="1" ht="15"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</row>
    <row r="214" spans="20:27" s="1" customFormat="1" ht="15"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</row>
    <row r="215" spans="20:27" s="1" customFormat="1" ht="15"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</row>
    <row r="216" spans="20:27" s="1" customFormat="1" ht="15"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</row>
    <row r="217" spans="20:27" s="1" customFormat="1" ht="15"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</row>
    <row r="218" spans="20:27" s="1" customFormat="1" ht="15"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</row>
    <row r="219" spans="20:27" s="1" customFormat="1" ht="15"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</row>
    <row r="220" spans="20:27" s="1" customFormat="1" ht="15"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</row>
    <row r="221" spans="20:27" s="1" customFormat="1" ht="15"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</row>
    <row r="222" spans="20:27" s="1" customFormat="1" ht="15"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</row>
    <row r="223" spans="20:27" s="1" customFormat="1" ht="15"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</row>
    <row r="224" spans="20:27" s="1" customFormat="1" ht="15"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</row>
    <row r="225" spans="20:27" s="1" customFormat="1" ht="15">
      <c r="T225" s="1" t="e">
        <f>#REF!</f>
        <v>#REF!</v>
      </c>
      <c r="U225" s="1" t="e">
        <f>#REF!</f>
        <v>#REF!</v>
      </c>
      <c r="V225" s="1" t="e">
        <f>#REF!</f>
        <v>#REF!</v>
      </c>
      <c r="W225" s="1" t="e">
        <f>#REF!</f>
        <v>#REF!</v>
      </c>
      <c r="X225" s="1" t="e">
        <f>#REF!</f>
        <v>#REF!</v>
      </c>
      <c r="Y225" s="1" t="e">
        <f>#REF!</f>
        <v>#REF!</v>
      </c>
      <c r="Z225" s="1" t="e">
        <f>#REF!</f>
        <v>#REF!</v>
      </c>
      <c r="AA225" s="1" t="e">
        <f>#REF!</f>
        <v>#REF!</v>
      </c>
    </row>
    <row r="226" spans="20:27" s="1" customFormat="1" ht="15"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</row>
    <row r="227" spans="20:27" s="1" customFormat="1" ht="15"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</row>
    <row r="228" spans="20:27" s="1" customFormat="1" ht="15"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</row>
    <row r="229" spans="20:27" s="1" customFormat="1" ht="15"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</row>
    <row r="230" spans="20:27" s="1" customFormat="1" ht="15">
      <c r="T230" s="1" t="e">
        <f>#REF!</f>
        <v>#REF!</v>
      </c>
      <c r="U230" s="1" t="e">
        <f>#REF!</f>
        <v>#REF!</v>
      </c>
      <c r="V230" s="1" t="e">
        <f>#REF!</f>
        <v>#REF!</v>
      </c>
      <c r="W230" s="1" t="e">
        <f>#REF!</f>
        <v>#REF!</v>
      </c>
      <c r="X230" s="1" t="e">
        <f>#REF!</f>
        <v>#REF!</v>
      </c>
      <c r="Y230" s="1" t="e">
        <f>#REF!</f>
        <v>#REF!</v>
      </c>
      <c r="Z230" s="1" t="e">
        <f>#REF!</f>
        <v>#REF!</v>
      </c>
      <c r="AA230" s="1" t="e">
        <f>#REF!</f>
        <v>#REF!</v>
      </c>
    </row>
    <row r="231" spans="20:27" s="1" customFormat="1" ht="15"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</row>
    <row r="232" spans="20:27" s="1" customFormat="1" ht="15"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</row>
    <row r="233" spans="20:27" s="1" customFormat="1" ht="15"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</row>
    <row r="234" spans="20:27" s="1" customFormat="1" ht="15"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</row>
    <row r="235" spans="20:27" s="1" customFormat="1" ht="15"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</row>
    <row r="236" spans="20:27" s="1" customFormat="1" ht="15"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</row>
    <row r="237" spans="20:27" s="1" customFormat="1" ht="15"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</row>
    <row r="238" spans="20:27" s="1" customFormat="1" ht="15"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</row>
    <row r="239" spans="20:27" s="1" customFormat="1" ht="15">
      <c r="T239" s="1" t="e">
        <f>#REF!</f>
        <v>#REF!</v>
      </c>
      <c r="U239" s="1" t="e">
        <f>#REF!</f>
        <v>#REF!</v>
      </c>
      <c r="V239" s="1" t="e">
        <f>#REF!</f>
        <v>#REF!</v>
      </c>
      <c r="W239" s="1" t="e">
        <f>#REF!</f>
        <v>#REF!</v>
      </c>
      <c r="X239" s="1" t="e">
        <f>#REF!</f>
        <v>#REF!</v>
      </c>
      <c r="Y239" s="1" t="e">
        <f>#REF!</f>
        <v>#REF!</v>
      </c>
      <c r="Z239" s="1" t="e">
        <f>#REF!</f>
        <v>#REF!</v>
      </c>
      <c r="AA239" s="1" t="e">
        <f>#REF!</f>
        <v>#REF!</v>
      </c>
    </row>
    <row r="240" spans="20:27" s="1" customFormat="1" ht="15">
      <c r="T240" s="1" t="e">
        <f>#REF!</f>
        <v>#REF!</v>
      </c>
      <c r="U240" s="1" t="e">
        <f>#REF!</f>
        <v>#REF!</v>
      </c>
      <c r="V240" s="1" t="e">
        <f>#REF!</f>
        <v>#REF!</v>
      </c>
      <c r="W240" s="1" t="e">
        <f>#REF!</f>
        <v>#REF!</v>
      </c>
      <c r="X240" s="1" t="e">
        <f>#REF!</f>
        <v>#REF!</v>
      </c>
      <c r="Y240" s="1" t="e">
        <f>#REF!</f>
        <v>#REF!</v>
      </c>
      <c r="Z240" s="1" t="e">
        <f>#REF!</f>
        <v>#REF!</v>
      </c>
      <c r="AA240" s="1" t="e">
        <f>#REF!</f>
        <v>#REF!</v>
      </c>
    </row>
    <row r="241" spans="20:27" s="1" customFormat="1" ht="15">
      <c r="T241" s="1" t="e">
        <f>#REF!</f>
        <v>#REF!</v>
      </c>
      <c r="U241" s="1" t="e">
        <f>#REF!</f>
        <v>#REF!</v>
      </c>
      <c r="V241" s="1" t="e">
        <f>#REF!</f>
        <v>#REF!</v>
      </c>
      <c r="W241" s="1" t="e">
        <f>#REF!</f>
        <v>#REF!</v>
      </c>
      <c r="X241" s="1" t="e">
        <f>#REF!</f>
        <v>#REF!</v>
      </c>
      <c r="Y241" s="1" t="e">
        <f>#REF!</f>
        <v>#REF!</v>
      </c>
      <c r="Z241" s="1" t="e">
        <f>#REF!</f>
        <v>#REF!</v>
      </c>
      <c r="AA241" s="1" t="e">
        <f>#REF!</f>
        <v>#REF!</v>
      </c>
    </row>
    <row r="242" spans="20:27" s="1" customFormat="1" ht="15">
      <c r="T242" s="1" t="e">
        <f>#REF!</f>
        <v>#REF!</v>
      </c>
      <c r="U242" s="1" t="e">
        <f>#REF!</f>
        <v>#REF!</v>
      </c>
      <c r="V242" s="1" t="e">
        <f>#REF!</f>
        <v>#REF!</v>
      </c>
      <c r="W242" s="1" t="e">
        <f>#REF!</f>
        <v>#REF!</v>
      </c>
      <c r="X242" s="1" t="e">
        <f>#REF!</f>
        <v>#REF!</v>
      </c>
      <c r="Y242" s="1" t="e">
        <f>#REF!</f>
        <v>#REF!</v>
      </c>
      <c r="Z242" s="1" t="e">
        <f>#REF!</f>
        <v>#REF!</v>
      </c>
      <c r="AA242" s="1" t="e">
        <f>#REF!</f>
        <v>#REF!</v>
      </c>
    </row>
    <row r="243" spans="20:27" s="1" customFormat="1" ht="15">
      <c r="T243" s="1" t="e">
        <f>#REF!</f>
        <v>#REF!</v>
      </c>
      <c r="U243" s="1" t="e">
        <f>#REF!</f>
        <v>#REF!</v>
      </c>
      <c r="V243" s="1" t="e">
        <f>#REF!</f>
        <v>#REF!</v>
      </c>
      <c r="W243" s="1" t="e">
        <f>#REF!</f>
        <v>#REF!</v>
      </c>
      <c r="X243" s="1" t="e">
        <f>#REF!</f>
        <v>#REF!</v>
      </c>
      <c r="Y243" s="1" t="e">
        <f>#REF!</f>
        <v>#REF!</v>
      </c>
      <c r="Z243" s="1" t="e">
        <f>#REF!</f>
        <v>#REF!</v>
      </c>
      <c r="AA243" s="1" t="e">
        <f>#REF!</f>
        <v>#REF!</v>
      </c>
    </row>
    <row r="244" spans="20:27" s="1" customFormat="1" ht="15">
      <c r="T244" s="1" t="e">
        <f>#REF!</f>
        <v>#REF!</v>
      </c>
      <c r="U244" s="1" t="e">
        <f>#REF!</f>
        <v>#REF!</v>
      </c>
      <c r="V244" s="1" t="e">
        <f>#REF!</f>
        <v>#REF!</v>
      </c>
      <c r="W244" s="1" t="e">
        <f>#REF!</f>
        <v>#REF!</v>
      </c>
      <c r="X244" s="1" t="e">
        <f>#REF!</f>
        <v>#REF!</v>
      </c>
      <c r="Y244" s="1" t="e">
        <f>#REF!</f>
        <v>#REF!</v>
      </c>
      <c r="Z244" s="1" t="e">
        <f>#REF!</f>
        <v>#REF!</v>
      </c>
      <c r="AA244" s="1" t="e">
        <f>#REF!</f>
        <v>#REF!</v>
      </c>
    </row>
    <row r="245" spans="20:27" s="1" customFormat="1" ht="15">
      <c r="T245" s="1" t="e">
        <f>#REF!</f>
        <v>#REF!</v>
      </c>
      <c r="U245" s="1" t="e">
        <f>#REF!</f>
        <v>#REF!</v>
      </c>
      <c r="V245" s="1" t="e">
        <f>#REF!</f>
        <v>#REF!</v>
      </c>
      <c r="W245" s="1" t="e">
        <f>#REF!</f>
        <v>#REF!</v>
      </c>
      <c r="X245" s="1" t="e">
        <f>#REF!</f>
        <v>#REF!</v>
      </c>
      <c r="Y245" s="1" t="e">
        <f>#REF!</f>
        <v>#REF!</v>
      </c>
      <c r="Z245" s="1" t="e">
        <f>#REF!</f>
        <v>#REF!</v>
      </c>
      <c r="AA245" s="1" t="e">
        <f>#REF!</f>
        <v>#REF!</v>
      </c>
    </row>
    <row r="246" spans="20:27" s="1" customFormat="1" ht="15">
      <c r="T246" s="1" t="e">
        <f>#REF!</f>
        <v>#REF!</v>
      </c>
      <c r="U246" s="1" t="e">
        <f>#REF!</f>
        <v>#REF!</v>
      </c>
      <c r="V246" s="1" t="e">
        <f>#REF!</f>
        <v>#REF!</v>
      </c>
      <c r="W246" s="1" t="e">
        <f>#REF!</f>
        <v>#REF!</v>
      </c>
      <c r="X246" s="1" t="e">
        <f>#REF!</f>
        <v>#REF!</v>
      </c>
      <c r="Y246" s="1" t="e">
        <f>#REF!</f>
        <v>#REF!</v>
      </c>
      <c r="Z246" s="1" t="e">
        <f>#REF!</f>
        <v>#REF!</v>
      </c>
      <c r="AA246" s="1" t="e">
        <f>#REF!</f>
        <v>#REF!</v>
      </c>
    </row>
    <row r="247" spans="20:27" s="1" customFormat="1" ht="15">
      <c r="T247" s="1" t="e">
        <f>#REF!</f>
        <v>#REF!</v>
      </c>
      <c r="U247" s="1" t="e">
        <f>#REF!</f>
        <v>#REF!</v>
      </c>
      <c r="V247" s="1" t="e">
        <f>#REF!</f>
        <v>#REF!</v>
      </c>
      <c r="W247" s="1" t="e">
        <f>#REF!</f>
        <v>#REF!</v>
      </c>
      <c r="X247" s="1" t="e">
        <f>#REF!</f>
        <v>#REF!</v>
      </c>
      <c r="Y247" s="1" t="e">
        <f>#REF!</f>
        <v>#REF!</v>
      </c>
      <c r="Z247" s="1" t="e">
        <f>#REF!</f>
        <v>#REF!</v>
      </c>
      <c r="AA247" s="1" t="e">
        <f>#REF!</f>
        <v>#REF!</v>
      </c>
    </row>
    <row r="248" spans="20:27" s="1" customFormat="1" ht="15">
      <c r="T248" s="1" t="e">
        <f>#REF!</f>
        <v>#REF!</v>
      </c>
      <c r="U248" s="1" t="e">
        <f>#REF!</f>
        <v>#REF!</v>
      </c>
      <c r="V248" s="1" t="e">
        <f>#REF!</f>
        <v>#REF!</v>
      </c>
      <c r="W248" s="1" t="e">
        <f>#REF!</f>
        <v>#REF!</v>
      </c>
      <c r="X248" s="1" t="e">
        <f>#REF!</f>
        <v>#REF!</v>
      </c>
      <c r="Y248" s="1" t="e">
        <f>#REF!</f>
        <v>#REF!</v>
      </c>
      <c r="Z248" s="1" t="e">
        <f>#REF!</f>
        <v>#REF!</v>
      </c>
      <c r="AA248" s="1" t="e">
        <f>#REF!</f>
        <v>#REF!</v>
      </c>
    </row>
    <row r="249" spans="20:27" s="1" customFormat="1" ht="15">
      <c r="T249" s="1" t="e">
        <f>#REF!</f>
        <v>#REF!</v>
      </c>
      <c r="U249" s="1" t="e">
        <f>#REF!</f>
        <v>#REF!</v>
      </c>
      <c r="V249" s="1" t="e">
        <f>#REF!</f>
        <v>#REF!</v>
      </c>
      <c r="W249" s="1" t="e">
        <f>#REF!</f>
        <v>#REF!</v>
      </c>
      <c r="X249" s="1" t="e">
        <f>#REF!</f>
        <v>#REF!</v>
      </c>
      <c r="Y249" s="1" t="e">
        <f>#REF!</f>
        <v>#REF!</v>
      </c>
      <c r="Z249" s="1" t="e">
        <f>#REF!</f>
        <v>#REF!</v>
      </c>
      <c r="AA249" s="1" t="e">
        <f>#REF!</f>
        <v>#REF!</v>
      </c>
    </row>
    <row r="250" spans="20:27" s="1" customFormat="1" ht="15">
      <c r="T250" s="1" t="e">
        <f>#REF!</f>
        <v>#REF!</v>
      </c>
      <c r="U250" s="1" t="e">
        <f>#REF!</f>
        <v>#REF!</v>
      </c>
      <c r="V250" s="1" t="e">
        <f>#REF!</f>
        <v>#REF!</v>
      </c>
      <c r="W250" s="1" t="e">
        <f>#REF!</f>
        <v>#REF!</v>
      </c>
      <c r="X250" s="1" t="e">
        <f>#REF!</f>
        <v>#REF!</v>
      </c>
      <c r="Y250" s="1" t="e">
        <f>#REF!</f>
        <v>#REF!</v>
      </c>
      <c r="Z250" s="1" t="e">
        <f>#REF!</f>
        <v>#REF!</v>
      </c>
      <c r="AA250" s="1" t="e">
        <f>#REF!</f>
        <v>#REF!</v>
      </c>
    </row>
    <row r="251" spans="20:27" s="1" customFormat="1" ht="15">
      <c r="T251" s="1" t="e">
        <f>#REF!</f>
        <v>#REF!</v>
      </c>
      <c r="U251" s="1" t="e">
        <f>#REF!</f>
        <v>#REF!</v>
      </c>
      <c r="V251" s="1" t="e">
        <f>#REF!</f>
        <v>#REF!</v>
      </c>
      <c r="W251" s="1" t="e">
        <f>#REF!</f>
        <v>#REF!</v>
      </c>
      <c r="X251" s="1" t="e">
        <f>#REF!</f>
        <v>#REF!</v>
      </c>
      <c r="Y251" s="1" t="e">
        <f>#REF!</f>
        <v>#REF!</v>
      </c>
      <c r="Z251" s="1" t="e">
        <f>#REF!</f>
        <v>#REF!</v>
      </c>
      <c r="AA251" s="1" t="e">
        <f>#REF!</f>
        <v>#REF!</v>
      </c>
    </row>
    <row r="252" spans="20:27" s="1" customFormat="1" ht="15">
      <c r="T252" s="1" t="e">
        <f>#REF!</f>
        <v>#REF!</v>
      </c>
      <c r="U252" s="1" t="e">
        <f>#REF!</f>
        <v>#REF!</v>
      </c>
      <c r="V252" s="1" t="e">
        <f>#REF!</f>
        <v>#REF!</v>
      </c>
      <c r="W252" s="1" t="e">
        <f>#REF!</f>
        <v>#REF!</v>
      </c>
      <c r="X252" s="1" t="e">
        <f>#REF!</f>
        <v>#REF!</v>
      </c>
      <c r="Y252" s="1" t="e">
        <f>#REF!</f>
        <v>#REF!</v>
      </c>
      <c r="Z252" s="1" t="e">
        <f>#REF!</f>
        <v>#REF!</v>
      </c>
      <c r="AA252" s="1" t="e">
        <f>#REF!</f>
        <v>#REF!</v>
      </c>
    </row>
    <row r="253" spans="20:27" s="1" customFormat="1" ht="15">
      <c r="T253" s="1" t="e">
        <f>#REF!</f>
        <v>#REF!</v>
      </c>
      <c r="U253" s="1" t="e">
        <f>#REF!</f>
        <v>#REF!</v>
      </c>
      <c r="V253" s="1" t="e">
        <f>#REF!</f>
        <v>#REF!</v>
      </c>
      <c r="W253" s="1" t="e">
        <f>#REF!</f>
        <v>#REF!</v>
      </c>
      <c r="X253" s="1" t="e">
        <f>#REF!</f>
        <v>#REF!</v>
      </c>
      <c r="Y253" s="1" t="e">
        <f>#REF!</f>
        <v>#REF!</v>
      </c>
      <c r="Z253" s="1" t="e">
        <f>#REF!</f>
        <v>#REF!</v>
      </c>
      <c r="AA253" s="1" t="e">
        <f>#REF!</f>
        <v>#REF!</v>
      </c>
    </row>
    <row r="254" spans="20:27" s="1" customFormat="1" ht="15">
      <c r="T254" s="1" t="e">
        <f>#REF!</f>
        <v>#REF!</v>
      </c>
      <c r="U254" s="1" t="e">
        <f>#REF!</f>
        <v>#REF!</v>
      </c>
      <c r="V254" s="1" t="e">
        <f>#REF!</f>
        <v>#REF!</v>
      </c>
      <c r="W254" s="1" t="e">
        <f>#REF!</f>
        <v>#REF!</v>
      </c>
      <c r="X254" s="1" t="e">
        <f>#REF!</f>
        <v>#REF!</v>
      </c>
      <c r="Y254" s="1" t="e">
        <f>#REF!</f>
        <v>#REF!</v>
      </c>
      <c r="Z254" s="1" t="e">
        <f>#REF!</f>
        <v>#REF!</v>
      </c>
      <c r="AA254" s="1" t="e">
        <f>#REF!</f>
        <v>#REF!</v>
      </c>
    </row>
    <row r="255" spans="20:27" s="1" customFormat="1" ht="15">
      <c r="T255" s="1" t="e">
        <f>#REF!</f>
        <v>#REF!</v>
      </c>
      <c r="U255" s="1" t="e">
        <f>#REF!</f>
        <v>#REF!</v>
      </c>
      <c r="V255" s="1" t="e">
        <f>#REF!</f>
        <v>#REF!</v>
      </c>
      <c r="W255" s="1" t="e">
        <f>#REF!</f>
        <v>#REF!</v>
      </c>
      <c r="X255" s="1" t="e">
        <f>#REF!</f>
        <v>#REF!</v>
      </c>
      <c r="Y255" s="1" t="e">
        <f>#REF!</f>
        <v>#REF!</v>
      </c>
      <c r="Z255" s="1" t="e">
        <f>#REF!</f>
        <v>#REF!</v>
      </c>
      <c r="AA255" s="1" t="e">
        <f>#REF!</f>
        <v>#REF!</v>
      </c>
    </row>
    <row r="256" spans="20:27" s="1" customFormat="1" ht="15">
      <c r="T256" s="1" t="e">
        <f>#REF!</f>
        <v>#REF!</v>
      </c>
      <c r="U256" s="1" t="e">
        <f>#REF!</f>
        <v>#REF!</v>
      </c>
      <c r="V256" s="1" t="e">
        <f>#REF!</f>
        <v>#REF!</v>
      </c>
      <c r="W256" s="1" t="e">
        <f>#REF!</f>
        <v>#REF!</v>
      </c>
      <c r="X256" s="1" t="e">
        <f>#REF!</f>
        <v>#REF!</v>
      </c>
      <c r="Y256" s="1" t="e">
        <f>#REF!</f>
        <v>#REF!</v>
      </c>
      <c r="Z256" s="1" t="e">
        <f>#REF!</f>
        <v>#REF!</v>
      </c>
      <c r="AA256" s="1" t="e">
        <f>#REF!</f>
        <v>#REF!</v>
      </c>
    </row>
    <row r="257" spans="20:27" s="1" customFormat="1" ht="15">
      <c r="T257" s="1" t="e">
        <f>#REF!</f>
        <v>#REF!</v>
      </c>
      <c r="U257" s="1" t="e">
        <f>#REF!</f>
        <v>#REF!</v>
      </c>
      <c r="V257" s="1" t="e">
        <f>#REF!</f>
        <v>#REF!</v>
      </c>
      <c r="W257" s="1" t="e">
        <f>#REF!</f>
        <v>#REF!</v>
      </c>
      <c r="X257" s="1" t="e">
        <f>#REF!</f>
        <v>#REF!</v>
      </c>
      <c r="Y257" s="1" t="e">
        <f>#REF!</f>
        <v>#REF!</v>
      </c>
      <c r="Z257" s="1" t="e">
        <f>#REF!</f>
        <v>#REF!</v>
      </c>
      <c r="AA257" s="1" t="e">
        <f>#REF!</f>
        <v>#REF!</v>
      </c>
    </row>
    <row r="258" spans="20:27" s="1" customFormat="1" ht="15">
      <c r="T258" s="1" t="e">
        <f>#REF!</f>
        <v>#REF!</v>
      </c>
      <c r="U258" s="1" t="e">
        <f>#REF!</f>
        <v>#REF!</v>
      </c>
      <c r="V258" s="1" t="e">
        <f>#REF!</f>
        <v>#REF!</v>
      </c>
      <c r="W258" s="1" t="e">
        <f>#REF!</f>
        <v>#REF!</v>
      </c>
      <c r="X258" s="1" t="e">
        <f>#REF!</f>
        <v>#REF!</v>
      </c>
      <c r="Y258" s="1" t="e">
        <f>#REF!</f>
        <v>#REF!</v>
      </c>
      <c r="Z258" s="1" t="e">
        <f>#REF!</f>
        <v>#REF!</v>
      </c>
      <c r="AA258" s="1" t="e">
        <f>#REF!</f>
        <v>#REF!</v>
      </c>
    </row>
    <row r="259" spans="20:27" s="1" customFormat="1" ht="15">
      <c r="T259" s="1" t="e">
        <f>#REF!</f>
        <v>#REF!</v>
      </c>
      <c r="U259" s="1" t="e">
        <f>#REF!</f>
        <v>#REF!</v>
      </c>
      <c r="V259" s="1" t="e">
        <f>#REF!</f>
        <v>#REF!</v>
      </c>
      <c r="W259" s="1" t="e">
        <f>#REF!</f>
        <v>#REF!</v>
      </c>
      <c r="X259" s="1" t="e">
        <f>#REF!</f>
        <v>#REF!</v>
      </c>
      <c r="Y259" s="1" t="e">
        <f>#REF!</f>
        <v>#REF!</v>
      </c>
      <c r="Z259" s="1" t="e">
        <f>#REF!</f>
        <v>#REF!</v>
      </c>
      <c r="AA259" s="1" t="e">
        <f>#REF!</f>
        <v>#REF!</v>
      </c>
    </row>
    <row r="260" spans="20:27" s="1" customFormat="1" ht="15">
      <c r="T260" s="1" t="e">
        <f>#REF!</f>
        <v>#REF!</v>
      </c>
      <c r="U260" s="1" t="e">
        <f>#REF!</f>
        <v>#REF!</v>
      </c>
      <c r="V260" s="1" t="e">
        <f>#REF!</f>
        <v>#REF!</v>
      </c>
      <c r="W260" s="1" t="e">
        <f>#REF!</f>
        <v>#REF!</v>
      </c>
      <c r="X260" s="1" t="e">
        <f>#REF!</f>
        <v>#REF!</v>
      </c>
      <c r="Y260" s="1" t="e">
        <f>#REF!</f>
        <v>#REF!</v>
      </c>
      <c r="Z260" s="1" t="e">
        <f>#REF!</f>
        <v>#REF!</v>
      </c>
      <c r="AA260" s="1" t="e">
        <f>#REF!</f>
        <v>#REF!</v>
      </c>
    </row>
    <row r="261" spans="20:27" s="1" customFormat="1" ht="15">
      <c r="T261" s="1" t="e">
        <f>#REF!</f>
        <v>#REF!</v>
      </c>
      <c r="U261" s="1" t="e">
        <f>#REF!</f>
        <v>#REF!</v>
      </c>
      <c r="V261" s="1" t="e">
        <f>#REF!</f>
        <v>#REF!</v>
      </c>
      <c r="W261" s="1" t="e">
        <f>#REF!</f>
        <v>#REF!</v>
      </c>
      <c r="X261" s="1" t="e">
        <f>#REF!</f>
        <v>#REF!</v>
      </c>
      <c r="Y261" s="1" t="e">
        <f>#REF!</f>
        <v>#REF!</v>
      </c>
      <c r="Z261" s="1" t="e">
        <f>#REF!</f>
        <v>#REF!</v>
      </c>
      <c r="AA261" s="1" t="e">
        <f>#REF!</f>
        <v>#REF!</v>
      </c>
    </row>
    <row r="262" spans="20:27" s="1" customFormat="1" ht="15">
      <c r="T262" s="1" t="e">
        <f>#REF!</f>
        <v>#REF!</v>
      </c>
      <c r="U262" s="1" t="e">
        <f>#REF!</f>
        <v>#REF!</v>
      </c>
      <c r="V262" s="1" t="e">
        <f>#REF!</f>
        <v>#REF!</v>
      </c>
      <c r="W262" s="1" t="e">
        <f>#REF!</f>
        <v>#REF!</v>
      </c>
      <c r="X262" s="1" t="e">
        <f>#REF!</f>
        <v>#REF!</v>
      </c>
      <c r="Y262" s="1" t="e">
        <f>#REF!</f>
        <v>#REF!</v>
      </c>
      <c r="Z262" s="1" t="e">
        <f>#REF!</f>
        <v>#REF!</v>
      </c>
      <c r="AA262" s="1" t="e">
        <f>#REF!</f>
        <v>#REF!</v>
      </c>
    </row>
    <row r="263" spans="20:27" s="1" customFormat="1" ht="15">
      <c r="T263" s="1" t="e">
        <f>#REF!</f>
        <v>#REF!</v>
      </c>
      <c r="U263" s="1" t="e">
        <f>#REF!</f>
        <v>#REF!</v>
      </c>
      <c r="V263" s="1" t="e">
        <f>#REF!</f>
        <v>#REF!</v>
      </c>
      <c r="W263" s="1" t="e">
        <f>#REF!</f>
        <v>#REF!</v>
      </c>
      <c r="X263" s="1" t="e">
        <f>#REF!</f>
        <v>#REF!</v>
      </c>
      <c r="Y263" s="1" t="e">
        <f>#REF!</f>
        <v>#REF!</v>
      </c>
      <c r="Z263" s="1" t="e">
        <f>#REF!</f>
        <v>#REF!</v>
      </c>
      <c r="AA263" s="1" t="e">
        <f>#REF!</f>
        <v>#REF!</v>
      </c>
    </row>
    <row r="264" spans="20:27" s="1" customFormat="1" ht="15">
      <c r="T264" s="1" t="e">
        <f>#REF!</f>
        <v>#REF!</v>
      </c>
      <c r="U264" s="1" t="e">
        <f>#REF!</f>
        <v>#REF!</v>
      </c>
      <c r="V264" s="1" t="e">
        <f>#REF!</f>
        <v>#REF!</v>
      </c>
      <c r="W264" s="1" t="e">
        <f>#REF!</f>
        <v>#REF!</v>
      </c>
      <c r="X264" s="1" t="e">
        <f>#REF!</f>
        <v>#REF!</v>
      </c>
      <c r="Y264" s="1" t="e">
        <f>#REF!</f>
        <v>#REF!</v>
      </c>
      <c r="Z264" s="1" t="e">
        <f>#REF!</f>
        <v>#REF!</v>
      </c>
      <c r="AA264" s="1" t="e">
        <f>#REF!</f>
        <v>#REF!</v>
      </c>
    </row>
    <row r="265" spans="20:27" s="1" customFormat="1" ht="15">
      <c r="T265" s="1" t="e">
        <f>#REF!</f>
        <v>#REF!</v>
      </c>
      <c r="U265" s="1" t="e">
        <f>#REF!</f>
        <v>#REF!</v>
      </c>
      <c r="V265" s="1" t="e">
        <f>#REF!</f>
        <v>#REF!</v>
      </c>
      <c r="W265" s="1" t="e">
        <f>#REF!</f>
        <v>#REF!</v>
      </c>
      <c r="X265" s="1" t="e">
        <f>#REF!</f>
        <v>#REF!</v>
      </c>
      <c r="Y265" s="1" t="e">
        <f>#REF!</f>
        <v>#REF!</v>
      </c>
      <c r="Z265" s="1" t="e">
        <f>#REF!</f>
        <v>#REF!</v>
      </c>
      <c r="AA265" s="1" t="e">
        <f>#REF!</f>
        <v>#REF!</v>
      </c>
    </row>
    <row r="266" spans="20:27" s="1" customFormat="1" ht="15">
      <c r="T266" s="1" t="e">
        <f>#REF!</f>
        <v>#REF!</v>
      </c>
      <c r="U266" s="1" t="e">
        <f>#REF!</f>
        <v>#REF!</v>
      </c>
      <c r="V266" s="1" t="e">
        <f>#REF!</f>
        <v>#REF!</v>
      </c>
      <c r="W266" s="1" t="e">
        <f>#REF!</f>
        <v>#REF!</v>
      </c>
      <c r="X266" s="1" t="e">
        <f>#REF!</f>
        <v>#REF!</v>
      </c>
      <c r="Y266" s="1" t="e">
        <f>#REF!</f>
        <v>#REF!</v>
      </c>
      <c r="Z266" s="1" t="e">
        <f>#REF!</f>
        <v>#REF!</v>
      </c>
      <c r="AA266" s="1" t="e">
        <f>#REF!</f>
        <v>#REF!</v>
      </c>
    </row>
    <row r="267" spans="20:27" s="1" customFormat="1" ht="15">
      <c r="T267" s="1" t="e">
        <f>#REF!</f>
        <v>#REF!</v>
      </c>
      <c r="U267" s="1" t="e">
        <f>#REF!</f>
        <v>#REF!</v>
      </c>
      <c r="V267" s="1" t="e">
        <f>#REF!</f>
        <v>#REF!</v>
      </c>
      <c r="W267" s="1" t="e">
        <f>#REF!</f>
        <v>#REF!</v>
      </c>
      <c r="X267" s="1" t="e">
        <f>#REF!</f>
        <v>#REF!</v>
      </c>
      <c r="Y267" s="1" t="e">
        <f>#REF!</f>
        <v>#REF!</v>
      </c>
      <c r="Z267" s="1" t="e">
        <f>#REF!</f>
        <v>#REF!</v>
      </c>
      <c r="AA267" s="1" t="e">
        <f>#REF!</f>
        <v>#REF!</v>
      </c>
    </row>
    <row r="268" spans="20:27" s="1" customFormat="1" ht="15">
      <c r="T268" s="1" t="e">
        <f>#REF!</f>
        <v>#REF!</v>
      </c>
      <c r="U268" s="1" t="e">
        <f>#REF!</f>
        <v>#REF!</v>
      </c>
      <c r="V268" s="1" t="e">
        <f>#REF!</f>
        <v>#REF!</v>
      </c>
      <c r="W268" s="1" t="e">
        <f>#REF!</f>
        <v>#REF!</v>
      </c>
      <c r="X268" s="1" t="e">
        <f>#REF!</f>
        <v>#REF!</v>
      </c>
      <c r="Y268" s="1" t="e">
        <f>#REF!</f>
        <v>#REF!</v>
      </c>
      <c r="Z268" s="1" t="e">
        <f>#REF!</f>
        <v>#REF!</v>
      </c>
      <c r="AA268" s="1" t="e">
        <f>#REF!</f>
        <v>#REF!</v>
      </c>
    </row>
    <row r="269" spans="20:27" s="1" customFormat="1" ht="15">
      <c r="T269" s="1" t="e">
        <f>#REF!</f>
        <v>#REF!</v>
      </c>
      <c r="U269" s="1" t="e">
        <f>#REF!</f>
        <v>#REF!</v>
      </c>
      <c r="V269" s="1" t="e">
        <f>#REF!</f>
        <v>#REF!</v>
      </c>
      <c r="W269" s="1" t="e">
        <f>#REF!</f>
        <v>#REF!</v>
      </c>
      <c r="X269" s="1" t="e">
        <f>#REF!</f>
        <v>#REF!</v>
      </c>
      <c r="Y269" s="1" t="e">
        <f>#REF!</f>
        <v>#REF!</v>
      </c>
      <c r="Z269" s="1" t="e">
        <f>#REF!</f>
        <v>#REF!</v>
      </c>
      <c r="AA269" s="1" t="e">
        <f>#REF!</f>
        <v>#REF!</v>
      </c>
    </row>
    <row r="270" spans="20:27" s="1" customFormat="1" ht="15">
      <c r="T270" s="1" t="e">
        <f>#REF!</f>
        <v>#REF!</v>
      </c>
      <c r="U270" s="1" t="e">
        <f>#REF!</f>
        <v>#REF!</v>
      </c>
      <c r="V270" s="1" t="e">
        <f>#REF!</f>
        <v>#REF!</v>
      </c>
      <c r="W270" s="1" t="e">
        <f>#REF!</f>
        <v>#REF!</v>
      </c>
      <c r="X270" s="1" t="e">
        <f>#REF!</f>
        <v>#REF!</v>
      </c>
      <c r="Y270" s="1" t="e">
        <f>#REF!</f>
        <v>#REF!</v>
      </c>
      <c r="Z270" s="1" t="e">
        <f>#REF!</f>
        <v>#REF!</v>
      </c>
      <c r="AA270" s="1" t="e">
        <f>#REF!</f>
        <v>#REF!</v>
      </c>
    </row>
    <row r="271" spans="20:27" s="1" customFormat="1" ht="15">
      <c r="T271" s="1" t="e">
        <f>#REF!</f>
        <v>#REF!</v>
      </c>
      <c r="U271" s="1" t="e">
        <f>#REF!</f>
        <v>#REF!</v>
      </c>
      <c r="V271" s="1" t="e">
        <f>#REF!</f>
        <v>#REF!</v>
      </c>
      <c r="W271" s="1" t="e">
        <f>#REF!</f>
        <v>#REF!</v>
      </c>
      <c r="X271" s="1" t="e">
        <f>#REF!</f>
        <v>#REF!</v>
      </c>
      <c r="Y271" s="1" t="e">
        <f>#REF!</f>
        <v>#REF!</v>
      </c>
      <c r="Z271" s="1" t="e">
        <f>#REF!</f>
        <v>#REF!</v>
      </c>
      <c r="AA271" s="1" t="e">
        <f>#REF!</f>
        <v>#REF!</v>
      </c>
    </row>
    <row r="272" spans="20:27" s="1" customFormat="1" ht="15">
      <c r="T272" s="1" t="e">
        <f>#REF!</f>
        <v>#REF!</v>
      </c>
      <c r="U272" s="1" t="e">
        <f>#REF!</f>
        <v>#REF!</v>
      </c>
      <c r="V272" s="1" t="e">
        <f>#REF!</f>
        <v>#REF!</v>
      </c>
      <c r="W272" s="1" t="e">
        <f>#REF!</f>
        <v>#REF!</v>
      </c>
      <c r="X272" s="1" t="e">
        <f>#REF!</f>
        <v>#REF!</v>
      </c>
      <c r="Y272" s="1" t="e">
        <f>#REF!</f>
        <v>#REF!</v>
      </c>
      <c r="Z272" s="1" t="e">
        <f>#REF!</f>
        <v>#REF!</v>
      </c>
      <c r="AA272" s="1" t="e">
        <f>#REF!</f>
        <v>#REF!</v>
      </c>
    </row>
    <row r="273" spans="20:27" s="1" customFormat="1" ht="15">
      <c r="T273" s="1" t="e">
        <f>#REF!</f>
        <v>#REF!</v>
      </c>
      <c r="U273" s="1" t="e">
        <f>#REF!</f>
        <v>#REF!</v>
      </c>
      <c r="V273" s="1" t="e">
        <f>#REF!</f>
        <v>#REF!</v>
      </c>
      <c r="W273" s="1" t="e">
        <f>#REF!</f>
        <v>#REF!</v>
      </c>
      <c r="X273" s="1" t="e">
        <f>#REF!</f>
        <v>#REF!</v>
      </c>
      <c r="Y273" s="1" t="e">
        <f>#REF!</f>
        <v>#REF!</v>
      </c>
      <c r="Z273" s="1" t="e">
        <f>#REF!</f>
        <v>#REF!</v>
      </c>
      <c r="AA273" s="1" t="e">
        <f>#REF!</f>
        <v>#REF!</v>
      </c>
    </row>
    <row r="274" spans="20:27" s="1" customFormat="1" ht="15">
      <c r="T274" s="1" t="e">
        <f>#REF!</f>
        <v>#REF!</v>
      </c>
      <c r="U274" s="1" t="e">
        <f>#REF!</f>
        <v>#REF!</v>
      </c>
      <c r="V274" s="1" t="e">
        <f>#REF!</f>
        <v>#REF!</v>
      </c>
      <c r="W274" s="1" t="e">
        <f>#REF!</f>
        <v>#REF!</v>
      </c>
      <c r="X274" s="1" t="e">
        <f>#REF!</f>
        <v>#REF!</v>
      </c>
      <c r="Y274" s="1" t="e">
        <f>#REF!</f>
        <v>#REF!</v>
      </c>
      <c r="Z274" s="1" t="e">
        <f>#REF!</f>
        <v>#REF!</v>
      </c>
      <c r="AA274" s="1" t="e">
        <f>#REF!</f>
        <v>#REF!</v>
      </c>
    </row>
    <row r="275" spans="20:27" s="1" customFormat="1" ht="15">
      <c r="T275" s="1" t="e">
        <f>#REF!</f>
        <v>#REF!</v>
      </c>
      <c r="U275" s="1" t="e">
        <f>#REF!</f>
        <v>#REF!</v>
      </c>
      <c r="V275" s="1" t="e">
        <f>#REF!</f>
        <v>#REF!</v>
      </c>
      <c r="W275" s="1" t="e">
        <f>#REF!</f>
        <v>#REF!</v>
      </c>
      <c r="X275" s="1" t="e">
        <f>#REF!</f>
        <v>#REF!</v>
      </c>
      <c r="Y275" s="1" t="e">
        <f>#REF!</f>
        <v>#REF!</v>
      </c>
      <c r="Z275" s="1" t="e">
        <f>#REF!</f>
        <v>#REF!</v>
      </c>
      <c r="AA275" s="1" t="e">
        <f>#REF!</f>
        <v>#REF!</v>
      </c>
    </row>
    <row r="276" spans="20:27" s="1" customFormat="1" ht="15">
      <c r="T276" s="1" t="e">
        <f>#REF!</f>
        <v>#REF!</v>
      </c>
      <c r="U276" s="1" t="e">
        <f>#REF!</f>
        <v>#REF!</v>
      </c>
      <c r="V276" s="1" t="e">
        <f>#REF!</f>
        <v>#REF!</v>
      </c>
      <c r="W276" s="1" t="e">
        <f>#REF!</f>
        <v>#REF!</v>
      </c>
      <c r="X276" s="1" t="e">
        <f>#REF!</f>
        <v>#REF!</v>
      </c>
      <c r="Y276" s="1" t="e">
        <f>#REF!</f>
        <v>#REF!</v>
      </c>
      <c r="Z276" s="1" t="e">
        <f>#REF!</f>
        <v>#REF!</v>
      </c>
      <c r="AA276" s="1" t="e">
        <f>#REF!</f>
        <v>#REF!</v>
      </c>
    </row>
    <row r="277" spans="20:27" s="1" customFormat="1" ht="15">
      <c r="T277" s="1" t="e">
        <f>#REF!</f>
        <v>#REF!</v>
      </c>
      <c r="U277" s="1" t="e">
        <f>#REF!</f>
        <v>#REF!</v>
      </c>
      <c r="V277" s="1" t="e">
        <f>#REF!</f>
        <v>#REF!</v>
      </c>
      <c r="W277" s="1" t="e">
        <f>#REF!</f>
        <v>#REF!</v>
      </c>
      <c r="X277" s="1" t="e">
        <f>#REF!</f>
        <v>#REF!</v>
      </c>
      <c r="Y277" s="1" t="e">
        <f>#REF!</f>
        <v>#REF!</v>
      </c>
      <c r="Z277" s="1" t="e">
        <f>#REF!</f>
        <v>#REF!</v>
      </c>
      <c r="AA277" s="1" t="e">
        <f>#REF!</f>
        <v>#REF!</v>
      </c>
    </row>
    <row r="278" spans="20:27" s="1" customFormat="1" ht="15">
      <c r="T278" s="1" t="e">
        <f>#REF!</f>
        <v>#REF!</v>
      </c>
      <c r="U278" s="1" t="e">
        <f>#REF!</f>
        <v>#REF!</v>
      </c>
      <c r="V278" s="1" t="e">
        <f>#REF!</f>
        <v>#REF!</v>
      </c>
      <c r="W278" s="1" t="e">
        <f>#REF!</f>
        <v>#REF!</v>
      </c>
      <c r="X278" s="1" t="e">
        <f>#REF!</f>
        <v>#REF!</v>
      </c>
      <c r="Y278" s="1" t="e">
        <f>#REF!</f>
        <v>#REF!</v>
      </c>
      <c r="Z278" s="1" t="e">
        <f>#REF!</f>
        <v>#REF!</v>
      </c>
      <c r="AA278" s="1" t="e">
        <f>#REF!</f>
        <v>#REF!</v>
      </c>
    </row>
    <row r="279" spans="20:27" s="1" customFormat="1" ht="15">
      <c r="T279" s="1" t="e">
        <f>#REF!</f>
        <v>#REF!</v>
      </c>
      <c r="U279" s="1" t="e">
        <f>#REF!</f>
        <v>#REF!</v>
      </c>
      <c r="V279" s="1" t="e">
        <f>#REF!</f>
        <v>#REF!</v>
      </c>
      <c r="W279" s="1" t="e">
        <f>#REF!</f>
        <v>#REF!</v>
      </c>
      <c r="X279" s="1" t="e">
        <f>#REF!</f>
        <v>#REF!</v>
      </c>
      <c r="Y279" s="1" t="e">
        <f>#REF!</f>
        <v>#REF!</v>
      </c>
      <c r="Z279" s="1" t="e">
        <f>#REF!</f>
        <v>#REF!</v>
      </c>
      <c r="AA279" s="1" t="e">
        <f>#REF!</f>
        <v>#REF!</v>
      </c>
    </row>
    <row r="280" spans="20:27" s="1" customFormat="1" ht="15">
      <c r="T280" s="1" t="e">
        <f>#REF!</f>
        <v>#REF!</v>
      </c>
      <c r="U280" s="1" t="e">
        <f>#REF!</f>
        <v>#REF!</v>
      </c>
      <c r="V280" s="1" t="e">
        <f>#REF!</f>
        <v>#REF!</v>
      </c>
      <c r="W280" s="1" t="e">
        <f>#REF!</f>
        <v>#REF!</v>
      </c>
      <c r="X280" s="1" t="e">
        <f>#REF!</f>
        <v>#REF!</v>
      </c>
      <c r="Y280" s="1" t="e">
        <f>#REF!</f>
        <v>#REF!</v>
      </c>
      <c r="Z280" s="1" t="e">
        <f>#REF!</f>
        <v>#REF!</v>
      </c>
      <c r="AA280" s="1" t="e">
        <f>#REF!</f>
        <v>#REF!</v>
      </c>
    </row>
    <row r="281" spans="20:27" s="1" customFormat="1" ht="15">
      <c r="T281" s="1" t="e">
        <f>#REF!</f>
        <v>#REF!</v>
      </c>
      <c r="U281" s="1" t="e">
        <f>#REF!</f>
        <v>#REF!</v>
      </c>
      <c r="V281" s="1" t="e">
        <f>#REF!</f>
        <v>#REF!</v>
      </c>
      <c r="W281" s="1" t="e">
        <f>#REF!</f>
        <v>#REF!</v>
      </c>
      <c r="X281" s="1" t="e">
        <f>#REF!</f>
        <v>#REF!</v>
      </c>
      <c r="Y281" s="1" t="e">
        <f>#REF!</f>
        <v>#REF!</v>
      </c>
      <c r="Z281" s="1" t="e">
        <f>#REF!</f>
        <v>#REF!</v>
      </c>
      <c r="AA281" s="1" t="e">
        <f>#REF!</f>
        <v>#REF!</v>
      </c>
    </row>
    <row r="282" spans="20:27" s="1" customFormat="1" ht="15">
      <c r="T282" s="1" t="e">
        <f>#REF!</f>
        <v>#REF!</v>
      </c>
      <c r="U282" s="1" t="e">
        <f>#REF!</f>
        <v>#REF!</v>
      </c>
      <c r="V282" s="1" t="e">
        <f>#REF!</f>
        <v>#REF!</v>
      </c>
      <c r="W282" s="1" t="e">
        <f>#REF!</f>
        <v>#REF!</v>
      </c>
      <c r="X282" s="1" t="e">
        <f>#REF!</f>
        <v>#REF!</v>
      </c>
      <c r="Y282" s="1" t="e">
        <f>#REF!</f>
        <v>#REF!</v>
      </c>
      <c r="Z282" s="1" t="e">
        <f>#REF!</f>
        <v>#REF!</v>
      </c>
      <c r="AA282" s="1" t="e">
        <f>#REF!</f>
        <v>#REF!</v>
      </c>
    </row>
    <row r="283" spans="20:27" s="1" customFormat="1" ht="15">
      <c r="T283" s="1" t="e">
        <f>#REF!</f>
        <v>#REF!</v>
      </c>
      <c r="U283" s="1" t="e">
        <f>#REF!</f>
        <v>#REF!</v>
      </c>
      <c r="V283" s="1" t="e">
        <f>#REF!</f>
        <v>#REF!</v>
      </c>
      <c r="W283" s="1" t="e">
        <f>#REF!</f>
        <v>#REF!</v>
      </c>
      <c r="X283" s="1" t="e">
        <f>#REF!</f>
        <v>#REF!</v>
      </c>
      <c r="Y283" s="1" t="e">
        <f>#REF!</f>
        <v>#REF!</v>
      </c>
      <c r="Z283" s="1" t="e">
        <f>#REF!</f>
        <v>#REF!</v>
      </c>
      <c r="AA283" s="1" t="e">
        <f>#REF!</f>
        <v>#REF!</v>
      </c>
    </row>
    <row r="284" spans="20:27" s="1" customFormat="1" ht="15">
      <c r="T284" s="1" t="e">
        <f>#REF!</f>
        <v>#REF!</v>
      </c>
      <c r="U284" s="1" t="e">
        <f>#REF!</f>
        <v>#REF!</v>
      </c>
      <c r="V284" s="1" t="e">
        <f>#REF!</f>
        <v>#REF!</v>
      </c>
      <c r="W284" s="1" t="e">
        <f>#REF!</f>
        <v>#REF!</v>
      </c>
      <c r="X284" s="1" t="e">
        <f>#REF!</f>
        <v>#REF!</v>
      </c>
      <c r="Y284" s="1" t="e">
        <f>#REF!</f>
        <v>#REF!</v>
      </c>
      <c r="Z284" s="1" t="e">
        <f>#REF!</f>
        <v>#REF!</v>
      </c>
      <c r="AA284" s="1" t="e">
        <f>#REF!</f>
        <v>#REF!</v>
      </c>
    </row>
    <row r="285" spans="20:27" s="1" customFormat="1" ht="15">
      <c r="T285" s="1" t="e">
        <f>#REF!</f>
        <v>#REF!</v>
      </c>
      <c r="U285" s="1" t="e">
        <f>#REF!</f>
        <v>#REF!</v>
      </c>
      <c r="V285" s="1" t="e">
        <f>#REF!</f>
        <v>#REF!</v>
      </c>
      <c r="W285" s="1" t="e">
        <f>#REF!</f>
        <v>#REF!</v>
      </c>
      <c r="X285" s="1" t="e">
        <f>#REF!</f>
        <v>#REF!</v>
      </c>
      <c r="Y285" s="1" t="e">
        <f>#REF!</f>
        <v>#REF!</v>
      </c>
      <c r="Z285" s="1" t="e">
        <f>#REF!</f>
        <v>#REF!</v>
      </c>
      <c r="AA285" s="1" t="e">
        <f>#REF!</f>
        <v>#REF!</v>
      </c>
    </row>
    <row r="286" spans="20:27" s="1" customFormat="1" ht="15">
      <c r="T286" s="1" t="e">
        <f>#REF!</f>
        <v>#REF!</v>
      </c>
      <c r="U286" s="1" t="e">
        <f>#REF!</f>
        <v>#REF!</v>
      </c>
      <c r="V286" s="1" t="e">
        <f>#REF!</f>
        <v>#REF!</v>
      </c>
      <c r="W286" s="1" t="e">
        <f>#REF!</f>
        <v>#REF!</v>
      </c>
      <c r="X286" s="1" t="e">
        <f>#REF!</f>
        <v>#REF!</v>
      </c>
      <c r="Y286" s="1" t="e">
        <f>#REF!</f>
        <v>#REF!</v>
      </c>
      <c r="Z286" s="1" t="e">
        <f>#REF!</f>
        <v>#REF!</v>
      </c>
      <c r="AA286" s="1" t="e">
        <f>#REF!</f>
        <v>#REF!</v>
      </c>
    </row>
    <row r="287" spans="20:27" s="1" customFormat="1" ht="15">
      <c r="T287" s="1" t="e">
        <f>#REF!</f>
        <v>#REF!</v>
      </c>
      <c r="U287" s="1" t="e">
        <f>#REF!</f>
        <v>#REF!</v>
      </c>
      <c r="V287" s="1" t="e">
        <f>#REF!</f>
        <v>#REF!</v>
      </c>
      <c r="W287" s="1" t="e">
        <f>#REF!</f>
        <v>#REF!</v>
      </c>
      <c r="X287" s="1" t="e">
        <f>#REF!</f>
        <v>#REF!</v>
      </c>
      <c r="Y287" s="1" t="e">
        <f>#REF!</f>
        <v>#REF!</v>
      </c>
      <c r="Z287" s="1" t="e">
        <f>#REF!</f>
        <v>#REF!</v>
      </c>
      <c r="AA287" s="1" t="e">
        <f>#REF!</f>
        <v>#REF!</v>
      </c>
    </row>
    <row r="288" spans="20:27" s="1" customFormat="1" ht="15">
      <c r="T288" s="1" t="e">
        <f>#REF!</f>
        <v>#REF!</v>
      </c>
      <c r="U288" s="1" t="e">
        <f>#REF!</f>
        <v>#REF!</v>
      </c>
      <c r="V288" s="1" t="e">
        <f>#REF!</f>
        <v>#REF!</v>
      </c>
      <c r="W288" s="1" t="e">
        <f>#REF!</f>
        <v>#REF!</v>
      </c>
      <c r="X288" s="1" t="e">
        <f>#REF!</f>
        <v>#REF!</v>
      </c>
      <c r="Y288" s="1" t="e">
        <f>#REF!</f>
        <v>#REF!</v>
      </c>
      <c r="Z288" s="1" t="e">
        <f>#REF!</f>
        <v>#REF!</v>
      </c>
      <c r="AA288" s="1" t="e">
        <f>#REF!</f>
        <v>#REF!</v>
      </c>
    </row>
    <row r="289" spans="20:27" s="1" customFormat="1" ht="15">
      <c r="T289" s="1" t="e">
        <f>#REF!</f>
        <v>#REF!</v>
      </c>
      <c r="U289" s="1" t="e">
        <f>#REF!</f>
        <v>#REF!</v>
      </c>
      <c r="V289" s="1" t="e">
        <f>#REF!</f>
        <v>#REF!</v>
      </c>
      <c r="W289" s="1" t="e">
        <f>#REF!</f>
        <v>#REF!</v>
      </c>
      <c r="X289" s="1" t="e">
        <f>#REF!</f>
        <v>#REF!</v>
      </c>
      <c r="Y289" s="1" t="e">
        <f>#REF!</f>
        <v>#REF!</v>
      </c>
      <c r="Z289" s="1" t="e">
        <f>#REF!</f>
        <v>#REF!</v>
      </c>
      <c r="AA289" s="1" t="e">
        <f>#REF!</f>
        <v>#REF!</v>
      </c>
    </row>
    <row r="290" spans="20:27" s="1" customFormat="1" ht="15">
      <c r="T290" s="1" t="e">
        <f>#REF!</f>
        <v>#REF!</v>
      </c>
      <c r="U290" s="1" t="e">
        <f>#REF!</f>
        <v>#REF!</v>
      </c>
      <c r="V290" s="1" t="e">
        <f>#REF!</f>
        <v>#REF!</v>
      </c>
      <c r="W290" s="1" t="e">
        <f>#REF!</f>
        <v>#REF!</v>
      </c>
      <c r="X290" s="1" t="e">
        <f>#REF!</f>
        <v>#REF!</v>
      </c>
      <c r="Y290" s="1" t="e">
        <f>#REF!</f>
        <v>#REF!</v>
      </c>
      <c r="Z290" s="1" t="e">
        <f>#REF!</f>
        <v>#REF!</v>
      </c>
      <c r="AA290" s="1" t="e">
        <f>#REF!</f>
        <v>#REF!</v>
      </c>
    </row>
    <row r="291" spans="20:27" s="1" customFormat="1" ht="15">
      <c r="T291" s="1" t="e">
        <f>#REF!</f>
        <v>#REF!</v>
      </c>
      <c r="U291" s="1" t="e">
        <f>#REF!</f>
        <v>#REF!</v>
      </c>
      <c r="V291" s="1" t="e">
        <f>#REF!</f>
        <v>#REF!</v>
      </c>
      <c r="W291" s="1" t="e">
        <f>#REF!</f>
        <v>#REF!</v>
      </c>
      <c r="X291" s="1" t="e">
        <f>#REF!</f>
        <v>#REF!</v>
      </c>
      <c r="Y291" s="1" t="e">
        <f>#REF!</f>
        <v>#REF!</v>
      </c>
      <c r="Z291" s="1" t="e">
        <f>#REF!</f>
        <v>#REF!</v>
      </c>
      <c r="AA291" s="1" t="e">
        <f>#REF!</f>
        <v>#REF!</v>
      </c>
    </row>
    <row r="292" spans="20:27" s="1" customFormat="1" ht="15">
      <c r="T292" s="1" t="e">
        <f>#REF!</f>
        <v>#REF!</v>
      </c>
      <c r="U292" s="1" t="e">
        <f>#REF!</f>
        <v>#REF!</v>
      </c>
      <c r="V292" s="1" t="e">
        <f>#REF!</f>
        <v>#REF!</v>
      </c>
      <c r="W292" s="1" t="e">
        <f>#REF!</f>
        <v>#REF!</v>
      </c>
      <c r="X292" s="1" t="e">
        <f>#REF!</f>
        <v>#REF!</v>
      </c>
      <c r="Y292" s="1" t="e">
        <f>#REF!</f>
        <v>#REF!</v>
      </c>
      <c r="Z292" s="1" t="e">
        <f>#REF!</f>
        <v>#REF!</v>
      </c>
      <c r="AA292" s="1" t="e">
        <f>#REF!</f>
        <v>#REF!</v>
      </c>
    </row>
    <row r="293" spans="20:27" s="1" customFormat="1" ht="15">
      <c r="T293" s="1" t="e">
        <f>#REF!</f>
        <v>#REF!</v>
      </c>
      <c r="U293" s="1" t="e">
        <f>#REF!</f>
        <v>#REF!</v>
      </c>
      <c r="V293" s="1" t="e">
        <f>#REF!</f>
        <v>#REF!</v>
      </c>
      <c r="W293" s="1" t="e">
        <f>#REF!</f>
        <v>#REF!</v>
      </c>
      <c r="X293" s="1" t="e">
        <f>#REF!</f>
        <v>#REF!</v>
      </c>
      <c r="Y293" s="1" t="e">
        <f>#REF!</f>
        <v>#REF!</v>
      </c>
      <c r="Z293" s="1" t="e">
        <f>#REF!</f>
        <v>#REF!</v>
      </c>
      <c r="AA293" s="1" t="e">
        <f>#REF!</f>
        <v>#REF!</v>
      </c>
    </row>
    <row r="294" spans="20:27" s="1" customFormat="1" ht="15">
      <c r="T294" s="1" t="e">
        <f>#REF!</f>
        <v>#REF!</v>
      </c>
      <c r="U294" s="1" t="e">
        <f>#REF!</f>
        <v>#REF!</v>
      </c>
      <c r="V294" s="1" t="e">
        <f>#REF!</f>
        <v>#REF!</v>
      </c>
      <c r="W294" s="1" t="e">
        <f>#REF!</f>
        <v>#REF!</v>
      </c>
      <c r="X294" s="1" t="e">
        <f>#REF!</f>
        <v>#REF!</v>
      </c>
      <c r="Y294" s="1" t="e">
        <f>#REF!</f>
        <v>#REF!</v>
      </c>
      <c r="Z294" s="1" t="e">
        <f>#REF!</f>
        <v>#REF!</v>
      </c>
      <c r="AA294" s="1" t="e">
        <f>#REF!</f>
        <v>#REF!</v>
      </c>
    </row>
    <row r="295" spans="20:27" s="1" customFormat="1" ht="15">
      <c r="T295" s="1" t="e">
        <f>#REF!</f>
        <v>#REF!</v>
      </c>
      <c r="U295" s="1" t="e">
        <f>#REF!</f>
        <v>#REF!</v>
      </c>
      <c r="V295" s="1" t="e">
        <f>#REF!</f>
        <v>#REF!</v>
      </c>
      <c r="W295" s="1" t="e">
        <f>#REF!</f>
        <v>#REF!</v>
      </c>
      <c r="X295" s="1" t="e">
        <f>#REF!</f>
        <v>#REF!</v>
      </c>
      <c r="Y295" s="1" t="e">
        <f>#REF!</f>
        <v>#REF!</v>
      </c>
      <c r="Z295" s="1" t="e">
        <f>#REF!</f>
        <v>#REF!</v>
      </c>
      <c r="AA295" s="1" t="e">
        <f>#REF!</f>
        <v>#REF!</v>
      </c>
    </row>
    <row r="296" spans="20:27" s="1" customFormat="1" ht="15">
      <c r="T296" s="1" t="e">
        <f>#REF!</f>
        <v>#REF!</v>
      </c>
      <c r="U296" s="1" t="e">
        <f>#REF!</f>
        <v>#REF!</v>
      </c>
      <c r="V296" s="1" t="e">
        <f>#REF!</f>
        <v>#REF!</v>
      </c>
      <c r="W296" s="1" t="e">
        <f>#REF!</f>
        <v>#REF!</v>
      </c>
      <c r="X296" s="1" t="e">
        <f>#REF!</f>
        <v>#REF!</v>
      </c>
      <c r="Y296" s="1" t="e">
        <f>#REF!</f>
        <v>#REF!</v>
      </c>
      <c r="Z296" s="1" t="e">
        <f>#REF!</f>
        <v>#REF!</v>
      </c>
      <c r="AA296" s="1" t="e">
        <f>#REF!</f>
        <v>#REF!</v>
      </c>
    </row>
    <row r="297" spans="20:27" s="1" customFormat="1" ht="15">
      <c r="T297" s="1" t="e">
        <f>#REF!</f>
        <v>#REF!</v>
      </c>
      <c r="U297" s="1" t="e">
        <f>#REF!</f>
        <v>#REF!</v>
      </c>
      <c r="V297" s="1" t="e">
        <f>#REF!</f>
        <v>#REF!</v>
      </c>
      <c r="W297" s="1" t="e">
        <f>#REF!</f>
        <v>#REF!</v>
      </c>
      <c r="X297" s="1" t="e">
        <f>#REF!</f>
        <v>#REF!</v>
      </c>
      <c r="Y297" s="1" t="e">
        <f>#REF!</f>
        <v>#REF!</v>
      </c>
      <c r="Z297" s="1" t="e">
        <f>#REF!</f>
        <v>#REF!</v>
      </c>
      <c r="AA297" s="1" t="e">
        <f>#REF!</f>
        <v>#REF!</v>
      </c>
    </row>
    <row r="298" spans="20:27" s="1" customFormat="1" ht="15">
      <c r="T298" s="1" t="e">
        <f>#REF!</f>
        <v>#REF!</v>
      </c>
      <c r="U298" s="1" t="e">
        <f>#REF!</f>
        <v>#REF!</v>
      </c>
      <c r="V298" s="1" t="e">
        <f>#REF!</f>
        <v>#REF!</v>
      </c>
      <c r="W298" s="1" t="e">
        <f>#REF!</f>
        <v>#REF!</v>
      </c>
      <c r="X298" s="1" t="e">
        <f>#REF!</f>
        <v>#REF!</v>
      </c>
      <c r="Y298" s="1" t="e">
        <f>#REF!</f>
        <v>#REF!</v>
      </c>
      <c r="Z298" s="1" t="e">
        <f>#REF!</f>
        <v>#REF!</v>
      </c>
      <c r="AA298" s="1" t="e">
        <f>#REF!</f>
        <v>#REF!</v>
      </c>
    </row>
    <row r="299" spans="20:27" s="1" customFormat="1" ht="15">
      <c r="T299" s="1" t="e">
        <f>#REF!</f>
        <v>#REF!</v>
      </c>
      <c r="U299" s="1" t="e">
        <f>#REF!</f>
        <v>#REF!</v>
      </c>
      <c r="V299" s="1" t="e">
        <f>#REF!</f>
        <v>#REF!</v>
      </c>
      <c r="W299" s="1" t="e">
        <f>#REF!</f>
        <v>#REF!</v>
      </c>
      <c r="X299" s="1" t="e">
        <f>#REF!</f>
        <v>#REF!</v>
      </c>
      <c r="Y299" s="1" t="e">
        <f>#REF!</f>
        <v>#REF!</v>
      </c>
      <c r="Z299" s="1" t="e">
        <f>#REF!</f>
        <v>#REF!</v>
      </c>
      <c r="AA299" s="1" t="e">
        <f>#REF!</f>
        <v>#REF!</v>
      </c>
    </row>
    <row r="300" spans="20:27" s="1" customFormat="1" ht="15">
      <c r="T300" s="1" t="e">
        <f>#REF!</f>
        <v>#REF!</v>
      </c>
      <c r="U300" s="1" t="e">
        <f>#REF!</f>
        <v>#REF!</v>
      </c>
      <c r="V300" s="1" t="e">
        <f>#REF!</f>
        <v>#REF!</v>
      </c>
      <c r="W300" s="1" t="e">
        <f>#REF!</f>
        <v>#REF!</v>
      </c>
      <c r="X300" s="1" t="e">
        <f>#REF!</f>
        <v>#REF!</v>
      </c>
      <c r="Y300" s="1" t="e">
        <f>#REF!</f>
        <v>#REF!</v>
      </c>
      <c r="Z300" s="1" t="e">
        <f>#REF!</f>
        <v>#REF!</v>
      </c>
      <c r="AA300" s="1" t="e">
        <f>#REF!</f>
        <v>#REF!</v>
      </c>
    </row>
    <row r="301" spans="20:27" s="1" customFormat="1" ht="15">
      <c r="T301" s="1" t="e">
        <f>#REF!</f>
        <v>#REF!</v>
      </c>
      <c r="U301" s="1" t="e">
        <f>#REF!</f>
        <v>#REF!</v>
      </c>
      <c r="V301" s="1" t="e">
        <f>#REF!</f>
        <v>#REF!</v>
      </c>
      <c r="W301" s="1" t="e">
        <f>#REF!</f>
        <v>#REF!</v>
      </c>
      <c r="X301" s="1" t="e">
        <f>#REF!</f>
        <v>#REF!</v>
      </c>
      <c r="Y301" s="1" t="e">
        <f>#REF!</f>
        <v>#REF!</v>
      </c>
      <c r="Z301" s="1" t="e">
        <f>#REF!</f>
        <v>#REF!</v>
      </c>
      <c r="AA301" s="1" t="e">
        <f>#REF!</f>
        <v>#REF!</v>
      </c>
    </row>
    <row r="302" spans="20:27" s="1" customFormat="1" ht="15">
      <c r="T302" s="1" t="e">
        <f>#REF!</f>
        <v>#REF!</v>
      </c>
      <c r="U302" s="1" t="e">
        <f>#REF!</f>
        <v>#REF!</v>
      </c>
      <c r="V302" s="1" t="e">
        <f>#REF!</f>
        <v>#REF!</v>
      </c>
      <c r="W302" s="1" t="e">
        <f>#REF!</f>
        <v>#REF!</v>
      </c>
      <c r="X302" s="1" t="e">
        <f>#REF!</f>
        <v>#REF!</v>
      </c>
      <c r="Y302" s="1" t="e">
        <f>#REF!</f>
        <v>#REF!</v>
      </c>
      <c r="Z302" s="1" t="e">
        <f>#REF!</f>
        <v>#REF!</v>
      </c>
      <c r="AA302" s="1" t="e">
        <f>#REF!</f>
        <v>#REF!</v>
      </c>
    </row>
    <row r="303" spans="20:27" s="1" customFormat="1" ht="15">
      <c r="T303" s="1" t="e">
        <f>#REF!</f>
        <v>#REF!</v>
      </c>
      <c r="U303" s="1" t="e">
        <f>#REF!</f>
        <v>#REF!</v>
      </c>
      <c r="V303" s="1" t="e">
        <f>#REF!</f>
        <v>#REF!</v>
      </c>
      <c r="W303" s="1" t="e">
        <f>#REF!</f>
        <v>#REF!</v>
      </c>
      <c r="X303" s="1" t="e">
        <f>#REF!</f>
        <v>#REF!</v>
      </c>
      <c r="Y303" s="1" t="e">
        <f>#REF!</f>
        <v>#REF!</v>
      </c>
      <c r="Z303" s="1" t="e">
        <f>#REF!</f>
        <v>#REF!</v>
      </c>
      <c r="AA303" s="1" t="e">
        <f>#REF!</f>
        <v>#REF!</v>
      </c>
    </row>
    <row r="304" spans="20:27" s="1" customFormat="1" ht="15">
      <c r="T304" s="1" t="e">
        <f>#REF!</f>
        <v>#REF!</v>
      </c>
      <c r="U304" s="1" t="e">
        <f>#REF!</f>
        <v>#REF!</v>
      </c>
      <c r="V304" s="1" t="e">
        <f>#REF!</f>
        <v>#REF!</v>
      </c>
      <c r="W304" s="1" t="e">
        <f>#REF!</f>
        <v>#REF!</v>
      </c>
      <c r="X304" s="1" t="e">
        <f>#REF!</f>
        <v>#REF!</v>
      </c>
      <c r="Y304" s="1" t="e">
        <f>#REF!</f>
        <v>#REF!</v>
      </c>
      <c r="Z304" s="1" t="e">
        <f>#REF!</f>
        <v>#REF!</v>
      </c>
      <c r="AA304" s="1" t="e">
        <f>#REF!</f>
        <v>#REF!</v>
      </c>
    </row>
    <row r="305" spans="20:27" s="1" customFormat="1" ht="15">
      <c r="T305" s="1" t="e">
        <f>#REF!</f>
        <v>#REF!</v>
      </c>
      <c r="U305" s="1" t="e">
        <f>#REF!</f>
        <v>#REF!</v>
      </c>
      <c r="V305" s="1" t="e">
        <f>#REF!</f>
        <v>#REF!</v>
      </c>
      <c r="W305" s="1" t="e">
        <f>#REF!</f>
        <v>#REF!</v>
      </c>
      <c r="X305" s="1" t="e">
        <f>#REF!</f>
        <v>#REF!</v>
      </c>
      <c r="Y305" s="1" t="e">
        <f>#REF!</f>
        <v>#REF!</v>
      </c>
      <c r="Z305" s="1" t="e">
        <f>#REF!</f>
        <v>#REF!</v>
      </c>
      <c r="AA305" s="1" t="e">
        <f>#REF!</f>
        <v>#REF!</v>
      </c>
    </row>
    <row r="306" spans="20:27" s="1" customFormat="1" ht="15">
      <c r="T306" s="1" t="e">
        <f>#REF!</f>
        <v>#REF!</v>
      </c>
      <c r="U306" s="1" t="e">
        <f>#REF!</f>
        <v>#REF!</v>
      </c>
      <c r="V306" s="1" t="e">
        <f>#REF!</f>
        <v>#REF!</v>
      </c>
      <c r="W306" s="1" t="e">
        <f>#REF!</f>
        <v>#REF!</v>
      </c>
      <c r="X306" s="1" t="e">
        <f>#REF!</f>
        <v>#REF!</v>
      </c>
      <c r="Y306" s="1" t="e">
        <f>#REF!</f>
        <v>#REF!</v>
      </c>
      <c r="Z306" s="1" t="e">
        <f>#REF!</f>
        <v>#REF!</v>
      </c>
      <c r="AA306" s="1" t="e">
        <f>#REF!</f>
        <v>#REF!</v>
      </c>
    </row>
    <row r="307" spans="20:27" s="1" customFormat="1" ht="15">
      <c r="T307" s="1" t="e">
        <f>#REF!</f>
        <v>#REF!</v>
      </c>
      <c r="U307" s="1" t="e">
        <f>#REF!</f>
        <v>#REF!</v>
      </c>
      <c r="V307" s="1" t="e">
        <f>#REF!</f>
        <v>#REF!</v>
      </c>
      <c r="W307" s="1" t="e">
        <f>#REF!</f>
        <v>#REF!</v>
      </c>
      <c r="X307" s="1" t="e">
        <f>#REF!</f>
        <v>#REF!</v>
      </c>
      <c r="Y307" s="1" t="e">
        <f>#REF!</f>
        <v>#REF!</v>
      </c>
      <c r="Z307" s="1" t="e">
        <f>#REF!</f>
        <v>#REF!</v>
      </c>
      <c r="AA307" s="1" t="e">
        <f>#REF!</f>
        <v>#REF!</v>
      </c>
    </row>
    <row r="308" spans="20:27" s="1" customFormat="1" ht="15">
      <c r="T308" s="1" t="e">
        <f>#REF!</f>
        <v>#REF!</v>
      </c>
      <c r="U308" s="1" t="e">
        <f>#REF!</f>
        <v>#REF!</v>
      </c>
      <c r="V308" s="1" t="e">
        <f>#REF!</f>
        <v>#REF!</v>
      </c>
      <c r="W308" s="1" t="e">
        <f>#REF!</f>
        <v>#REF!</v>
      </c>
      <c r="X308" s="1" t="e">
        <f>#REF!</f>
        <v>#REF!</v>
      </c>
      <c r="Y308" s="1" t="e">
        <f>#REF!</f>
        <v>#REF!</v>
      </c>
      <c r="Z308" s="1" t="e">
        <f>#REF!</f>
        <v>#REF!</v>
      </c>
      <c r="AA308" s="1" t="e">
        <f>#REF!</f>
        <v>#REF!</v>
      </c>
    </row>
    <row r="309" spans="20:27" s="1" customFormat="1" ht="15">
      <c r="T309" s="1" t="e">
        <f>#REF!</f>
        <v>#REF!</v>
      </c>
      <c r="U309" s="1" t="e">
        <f>#REF!</f>
        <v>#REF!</v>
      </c>
      <c r="V309" s="1" t="e">
        <f>#REF!</f>
        <v>#REF!</v>
      </c>
      <c r="W309" s="1" t="e">
        <f>#REF!</f>
        <v>#REF!</v>
      </c>
      <c r="X309" s="1" t="e">
        <f>#REF!</f>
        <v>#REF!</v>
      </c>
      <c r="Y309" s="1" t="e">
        <f>#REF!</f>
        <v>#REF!</v>
      </c>
      <c r="Z309" s="1" t="e">
        <f>#REF!</f>
        <v>#REF!</v>
      </c>
      <c r="AA309" s="1" t="e">
        <f>#REF!</f>
        <v>#REF!</v>
      </c>
    </row>
    <row r="310" spans="20:27" s="1" customFormat="1" ht="15">
      <c r="T310" s="1" t="e">
        <f>#REF!</f>
        <v>#REF!</v>
      </c>
      <c r="U310" s="1" t="e">
        <f>#REF!</f>
        <v>#REF!</v>
      </c>
      <c r="V310" s="1" t="e">
        <f>#REF!</f>
        <v>#REF!</v>
      </c>
      <c r="W310" s="1" t="e">
        <f>#REF!</f>
        <v>#REF!</v>
      </c>
      <c r="X310" s="1" t="e">
        <f>#REF!</f>
        <v>#REF!</v>
      </c>
      <c r="Y310" s="1" t="e">
        <f>#REF!</f>
        <v>#REF!</v>
      </c>
      <c r="Z310" s="1" t="e">
        <f>#REF!</f>
        <v>#REF!</v>
      </c>
      <c r="AA310" s="1" t="e">
        <f>#REF!</f>
        <v>#REF!</v>
      </c>
    </row>
    <row r="311" spans="20:27" s="1" customFormat="1" ht="15">
      <c r="T311" s="1" t="e">
        <f>#REF!</f>
        <v>#REF!</v>
      </c>
      <c r="U311" s="1" t="e">
        <f>#REF!</f>
        <v>#REF!</v>
      </c>
      <c r="V311" s="1" t="e">
        <f>#REF!</f>
        <v>#REF!</v>
      </c>
      <c r="W311" s="1" t="e">
        <f>#REF!</f>
        <v>#REF!</v>
      </c>
      <c r="X311" s="1" t="e">
        <f>#REF!</f>
        <v>#REF!</v>
      </c>
      <c r="Y311" s="1" t="e">
        <f>#REF!</f>
        <v>#REF!</v>
      </c>
      <c r="Z311" s="1" t="e">
        <f>#REF!</f>
        <v>#REF!</v>
      </c>
      <c r="AA311" s="1" t="e">
        <f>#REF!</f>
        <v>#REF!</v>
      </c>
    </row>
    <row r="312" spans="20:27" s="1" customFormat="1" ht="15">
      <c r="T312" s="1" t="e">
        <f>#REF!</f>
        <v>#REF!</v>
      </c>
      <c r="U312" s="1" t="e">
        <f>#REF!</f>
        <v>#REF!</v>
      </c>
      <c r="V312" s="1" t="e">
        <f>#REF!</f>
        <v>#REF!</v>
      </c>
      <c r="W312" s="1" t="e">
        <f>#REF!</f>
        <v>#REF!</v>
      </c>
      <c r="X312" s="1" t="e">
        <f>#REF!</f>
        <v>#REF!</v>
      </c>
      <c r="Y312" s="1" t="e">
        <f>#REF!</f>
        <v>#REF!</v>
      </c>
      <c r="Z312" s="1" t="e">
        <f>#REF!</f>
        <v>#REF!</v>
      </c>
      <c r="AA312" s="1" t="e">
        <f>#REF!</f>
        <v>#REF!</v>
      </c>
    </row>
    <row r="313" spans="20:27" s="1" customFormat="1" ht="15">
      <c r="T313" s="1" t="e">
        <f>#REF!</f>
        <v>#REF!</v>
      </c>
      <c r="U313" s="1" t="e">
        <f>#REF!</f>
        <v>#REF!</v>
      </c>
      <c r="V313" s="1" t="e">
        <f>#REF!</f>
        <v>#REF!</v>
      </c>
      <c r="W313" s="1" t="e">
        <f>#REF!</f>
        <v>#REF!</v>
      </c>
      <c r="X313" s="1" t="e">
        <f>#REF!</f>
        <v>#REF!</v>
      </c>
      <c r="Y313" s="1" t="e">
        <f>#REF!</f>
        <v>#REF!</v>
      </c>
      <c r="Z313" s="1" t="e">
        <f>#REF!</f>
        <v>#REF!</v>
      </c>
      <c r="AA313" s="1" t="e">
        <f>#REF!</f>
        <v>#REF!</v>
      </c>
    </row>
    <row r="314" spans="20:27" s="1" customFormat="1" ht="15">
      <c r="T314" s="1" t="e">
        <f>#REF!</f>
        <v>#REF!</v>
      </c>
      <c r="U314" s="1" t="e">
        <f>#REF!</f>
        <v>#REF!</v>
      </c>
      <c r="V314" s="1" t="e">
        <f>#REF!</f>
        <v>#REF!</v>
      </c>
      <c r="W314" s="1" t="e">
        <f>#REF!</f>
        <v>#REF!</v>
      </c>
      <c r="X314" s="1" t="e">
        <f>#REF!</f>
        <v>#REF!</v>
      </c>
      <c r="Y314" s="1" t="e">
        <f>#REF!</f>
        <v>#REF!</v>
      </c>
      <c r="Z314" s="1" t="e">
        <f>#REF!</f>
        <v>#REF!</v>
      </c>
      <c r="AA314" s="1" t="e">
        <f>#REF!</f>
        <v>#REF!</v>
      </c>
    </row>
    <row r="315" spans="20:27" s="1" customFormat="1" ht="15">
      <c r="T315" s="1" t="e">
        <f>#REF!</f>
        <v>#REF!</v>
      </c>
      <c r="U315" s="1" t="e">
        <f>#REF!</f>
        <v>#REF!</v>
      </c>
      <c r="V315" s="1" t="e">
        <f>#REF!</f>
        <v>#REF!</v>
      </c>
      <c r="W315" s="1" t="e">
        <f>#REF!</f>
        <v>#REF!</v>
      </c>
      <c r="X315" s="1" t="e">
        <f>#REF!</f>
        <v>#REF!</v>
      </c>
      <c r="Y315" s="1" t="e">
        <f>#REF!</f>
        <v>#REF!</v>
      </c>
      <c r="Z315" s="1" t="e">
        <f>#REF!</f>
        <v>#REF!</v>
      </c>
      <c r="AA315" s="1" t="e">
        <f>#REF!</f>
        <v>#REF!</v>
      </c>
    </row>
    <row r="316" spans="20:27" s="1" customFormat="1" ht="15">
      <c r="T316" s="1" t="e">
        <f>#REF!</f>
        <v>#REF!</v>
      </c>
      <c r="U316" s="1" t="e">
        <f>#REF!</f>
        <v>#REF!</v>
      </c>
      <c r="V316" s="1" t="e">
        <f>#REF!</f>
        <v>#REF!</v>
      </c>
      <c r="W316" s="1" t="e">
        <f>#REF!</f>
        <v>#REF!</v>
      </c>
      <c r="X316" s="1" t="e">
        <f>#REF!</f>
        <v>#REF!</v>
      </c>
      <c r="Y316" s="1" t="e">
        <f>#REF!</f>
        <v>#REF!</v>
      </c>
      <c r="Z316" s="1" t="e">
        <f>#REF!</f>
        <v>#REF!</v>
      </c>
      <c r="AA316" s="1" t="e">
        <f>#REF!</f>
        <v>#REF!</v>
      </c>
    </row>
    <row r="317" spans="20:27" s="1" customFormat="1" ht="15">
      <c r="T317" s="1" t="e">
        <f>#REF!</f>
        <v>#REF!</v>
      </c>
      <c r="U317" s="1" t="e">
        <f>#REF!</f>
        <v>#REF!</v>
      </c>
      <c r="V317" s="1" t="e">
        <f>#REF!</f>
        <v>#REF!</v>
      </c>
      <c r="W317" s="1" t="e">
        <f>#REF!</f>
        <v>#REF!</v>
      </c>
      <c r="X317" s="1" t="e">
        <f>#REF!</f>
        <v>#REF!</v>
      </c>
      <c r="Y317" s="1" t="e">
        <f>#REF!</f>
        <v>#REF!</v>
      </c>
      <c r="Z317" s="1" t="e">
        <f>#REF!</f>
        <v>#REF!</v>
      </c>
      <c r="AA317" s="1" t="e">
        <f>#REF!</f>
        <v>#REF!</v>
      </c>
    </row>
    <row r="318" spans="20:27" s="1" customFormat="1" ht="15">
      <c r="T318" s="1" t="e">
        <f>#REF!</f>
        <v>#REF!</v>
      </c>
      <c r="U318" s="1" t="e">
        <f>#REF!</f>
        <v>#REF!</v>
      </c>
      <c r="V318" s="1" t="e">
        <f>#REF!</f>
        <v>#REF!</v>
      </c>
      <c r="W318" s="1" t="e">
        <f>#REF!</f>
        <v>#REF!</v>
      </c>
      <c r="X318" s="1" t="e">
        <f>#REF!</f>
        <v>#REF!</v>
      </c>
      <c r="Y318" s="1" t="e">
        <f>#REF!</f>
        <v>#REF!</v>
      </c>
      <c r="Z318" s="1" t="e">
        <f>#REF!</f>
        <v>#REF!</v>
      </c>
      <c r="AA318" s="1" t="e">
        <f>#REF!</f>
        <v>#REF!</v>
      </c>
    </row>
    <row r="319" spans="20:27" s="1" customFormat="1" ht="15">
      <c r="T319" s="1" t="e">
        <f>#REF!</f>
        <v>#REF!</v>
      </c>
      <c r="U319" s="1" t="e">
        <f>#REF!</f>
        <v>#REF!</v>
      </c>
      <c r="V319" s="1" t="e">
        <f>#REF!</f>
        <v>#REF!</v>
      </c>
      <c r="W319" s="1" t="e">
        <f>#REF!</f>
        <v>#REF!</v>
      </c>
      <c r="X319" s="1" t="e">
        <f>#REF!</f>
        <v>#REF!</v>
      </c>
      <c r="Y319" s="1" t="e">
        <f>#REF!</f>
        <v>#REF!</v>
      </c>
      <c r="Z319" s="1" t="e">
        <f>#REF!</f>
        <v>#REF!</v>
      </c>
      <c r="AA319" s="1" t="e">
        <f>#REF!</f>
        <v>#REF!</v>
      </c>
    </row>
    <row r="320" spans="20:27" s="1" customFormat="1" ht="15">
      <c r="T320" s="1" t="e">
        <f>#REF!</f>
        <v>#REF!</v>
      </c>
      <c r="U320" s="1" t="e">
        <f>#REF!</f>
        <v>#REF!</v>
      </c>
      <c r="V320" s="1" t="e">
        <f>#REF!</f>
        <v>#REF!</v>
      </c>
      <c r="W320" s="1" t="e">
        <f>#REF!</f>
        <v>#REF!</v>
      </c>
      <c r="X320" s="1" t="e">
        <f>#REF!</f>
        <v>#REF!</v>
      </c>
      <c r="Y320" s="1" t="e">
        <f>#REF!</f>
        <v>#REF!</v>
      </c>
      <c r="Z320" s="1" t="e">
        <f>#REF!</f>
        <v>#REF!</v>
      </c>
      <c r="AA320" s="1" t="e">
        <f>#REF!</f>
        <v>#REF!</v>
      </c>
    </row>
    <row r="321" spans="20:27" s="1" customFormat="1" ht="15">
      <c r="T321" s="1" t="e">
        <f>#REF!</f>
        <v>#REF!</v>
      </c>
      <c r="U321" s="1" t="e">
        <f>#REF!</f>
        <v>#REF!</v>
      </c>
      <c r="V321" s="1" t="e">
        <f>#REF!</f>
        <v>#REF!</v>
      </c>
      <c r="W321" s="1" t="e">
        <f>#REF!</f>
        <v>#REF!</v>
      </c>
      <c r="X321" s="1" t="e">
        <f>#REF!</f>
        <v>#REF!</v>
      </c>
      <c r="Y321" s="1" t="e">
        <f>#REF!</f>
        <v>#REF!</v>
      </c>
      <c r="Z321" s="1" t="e">
        <f>#REF!</f>
        <v>#REF!</v>
      </c>
      <c r="AA321" s="1" t="e">
        <f>#REF!</f>
        <v>#REF!</v>
      </c>
    </row>
    <row r="322" spans="20:27" s="1" customFormat="1" ht="15">
      <c r="T322" s="1" t="e">
        <f>#REF!</f>
        <v>#REF!</v>
      </c>
      <c r="U322" s="1" t="e">
        <f>#REF!</f>
        <v>#REF!</v>
      </c>
      <c r="V322" s="1" t="e">
        <f>#REF!</f>
        <v>#REF!</v>
      </c>
      <c r="W322" s="1" t="e">
        <f>#REF!</f>
        <v>#REF!</v>
      </c>
      <c r="X322" s="1" t="e">
        <f>#REF!</f>
        <v>#REF!</v>
      </c>
      <c r="Y322" s="1" t="e">
        <f>#REF!</f>
        <v>#REF!</v>
      </c>
      <c r="Z322" s="1" t="e">
        <f>#REF!</f>
        <v>#REF!</v>
      </c>
      <c r="AA322" s="1" t="e">
        <f>#REF!</f>
        <v>#REF!</v>
      </c>
    </row>
    <row r="323" spans="20:27" s="1" customFormat="1" ht="15">
      <c r="T323" s="1" t="e">
        <f>#REF!</f>
        <v>#REF!</v>
      </c>
      <c r="U323" s="1" t="e">
        <f>#REF!</f>
        <v>#REF!</v>
      </c>
      <c r="V323" s="1" t="e">
        <f>#REF!</f>
        <v>#REF!</v>
      </c>
      <c r="W323" s="1" t="e">
        <f>#REF!</f>
        <v>#REF!</v>
      </c>
      <c r="X323" s="1" t="e">
        <f>#REF!</f>
        <v>#REF!</v>
      </c>
      <c r="Y323" s="1" t="e">
        <f>#REF!</f>
        <v>#REF!</v>
      </c>
      <c r="Z323" s="1" t="e">
        <f>#REF!</f>
        <v>#REF!</v>
      </c>
      <c r="AA323" s="1" t="e">
        <f>#REF!</f>
        <v>#REF!</v>
      </c>
    </row>
    <row r="324" spans="20:27" s="1" customFormat="1" ht="15">
      <c r="T324" s="1" t="e">
        <f>#REF!</f>
        <v>#REF!</v>
      </c>
      <c r="U324" s="1" t="e">
        <f>#REF!</f>
        <v>#REF!</v>
      </c>
      <c r="V324" s="1" t="e">
        <f>#REF!</f>
        <v>#REF!</v>
      </c>
      <c r="W324" s="1" t="e">
        <f>#REF!</f>
        <v>#REF!</v>
      </c>
      <c r="X324" s="1" t="e">
        <f>#REF!</f>
        <v>#REF!</v>
      </c>
      <c r="Y324" s="1" t="e">
        <f>#REF!</f>
        <v>#REF!</v>
      </c>
      <c r="Z324" s="1" t="e">
        <f>#REF!</f>
        <v>#REF!</v>
      </c>
      <c r="AA324" s="1" t="e">
        <f>#REF!</f>
        <v>#REF!</v>
      </c>
    </row>
    <row r="325" spans="20:27" s="1" customFormat="1" ht="15">
      <c r="T325" s="1" t="e">
        <f>#REF!</f>
        <v>#REF!</v>
      </c>
      <c r="U325" s="1" t="e">
        <f>#REF!</f>
        <v>#REF!</v>
      </c>
      <c r="V325" s="1" t="e">
        <f>#REF!</f>
        <v>#REF!</v>
      </c>
      <c r="W325" s="1" t="e">
        <f>#REF!</f>
        <v>#REF!</v>
      </c>
      <c r="X325" s="1" t="e">
        <f>#REF!</f>
        <v>#REF!</v>
      </c>
      <c r="Y325" s="1" t="e">
        <f>#REF!</f>
        <v>#REF!</v>
      </c>
      <c r="Z325" s="1" t="e">
        <f>#REF!</f>
        <v>#REF!</v>
      </c>
      <c r="AA325" s="1" t="e">
        <f>#REF!</f>
        <v>#REF!</v>
      </c>
    </row>
    <row r="326" spans="20:27" s="1" customFormat="1" ht="15">
      <c r="T326" s="1" t="e">
        <f>#REF!</f>
        <v>#REF!</v>
      </c>
      <c r="U326" s="1" t="e">
        <f>#REF!</f>
        <v>#REF!</v>
      </c>
      <c r="V326" s="1" t="e">
        <f>#REF!</f>
        <v>#REF!</v>
      </c>
      <c r="W326" s="1" t="e">
        <f>#REF!</f>
        <v>#REF!</v>
      </c>
      <c r="X326" s="1" t="e">
        <f>#REF!</f>
        <v>#REF!</v>
      </c>
      <c r="Y326" s="1" t="e">
        <f>#REF!</f>
        <v>#REF!</v>
      </c>
      <c r="Z326" s="1" t="e">
        <f>#REF!</f>
        <v>#REF!</v>
      </c>
      <c r="AA326" s="1" t="e">
        <f>#REF!</f>
        <v>#REF!</v>
      </c>
    </row>
    <row r="327" spans="20:27" s="1" customFormat="1" ht="15">
      <c r="T327" s="1" t="e">
        <f>#REF!</f>
        <v>#REF!</v>
      </c>
      <c r="U327" s="1" t="e">
        <f>#REF!</f>
        <v>#REF!</v>
      </c>
      <c r="V327" s="1" t="e">
        <f>#REF!</f>
        <v>#REF!</v>
      </c>
      <c r="W327" s="1" t="e">
        <f>#REF!</f>
        <v>#REF!</v>
      </c>
      <c r="X327" s="1" t="e">
        <f>#REF!</f>
        <v>#REF!</v>
      </c>
      <c r="Y327" s="1" t="e">
        <f>#REF!</f>
        <v>#REF!</v>
      </c>
      <c r="Z327" s="1" t="e">
        <f>#REF!</f>
        <v>#REF!</v>
      </c>
      <c r="AA327" s="1" t="e">
        <f>#REF!</f>
        <v>#REF!</v>
      </c>
    </row>
    <row r="328" spans="20:27" s="1" customFormat="1" ht="15">
      <c r="T328" s="1" t="e">
        <f>#REF!</f>
        <v>#REF!</v>
      </c>
      <c r="U328" s="1" t="e">
        <f>#REF!</f>
        <v>#REF!</v>
      </c>
      <c r="V328" s="1" t="e">
        <f>#REF!</f>
        <v>#REF!</v>
      </c>
      <c r="W328" s="1" t="e">
        <f>#REF!</f>
        <v>#REF!</v>
      </c>
      <c r="X328" s="1" t="e">
        <f>#REF!</f>
        <v>#REF!</v>
      </c>
      <c r="Y328" s="1" t="e">
        <f>#REF!</f>
        <v>#REF!</v>
      </c>
      <c r="Z328" s="1" t="e">
        <f>#REF!</f>
        <v>#REF!</v>
      </c>
      <c r="AA328" s="1" t="e">
        <f>#REF!</f>
        <v>#REF!</v>
      </c>
    </row>
    <row r="329" spans="20:27" s="1" customFormat="1" ht="15">
      <c r="T329" s="1" t="e">
        <f>#REF!</f>
        <v>#REF!</v>
      </c>
      <c r="U329" s="1" t="e">
        <f>#REF!</f>
        <v>#REF!</v>
      </c>
      <c r="V329" s="1" t="e">
        <f>#REF!</f>
        <v>#REF!</v>
      </c>
      <c r="W329" s="1" t="e">
        <f>#REF!</f>
        <v>#REF!</v>
      </c>
      <c r="X329" s="1" t="e">
        <f>#REF!</f>
        <v>#REF!</v>
      </c>
      <c r="Y329" s="1" t="e">
        <f>#REF!</f>
        <v>#REF!</v>
      </c>
      <c r="Z329" s="1" t="e">
        <f>#REF!</f>
        <v>#REF!</v>
      </c>
      <c r="AA329" s="1" t="e">
        <f>#REF!</f>
        <v>#REF!</v>
      </c>
    </row>
    <row r="330" spans="20:27" s="1" customFormat="1" ht="15">
      <c r="T330" s="1" t="e">
        <f>#REF!</f>
        <v>#REF!</v>
      </c>
      <c r="U330" s="1" t="e">
        <f>#REF!</f>
        <v>#REF!</v>
      </c>
      <c r="V330" s="1" t="e">
        <f>#REF!</f>
        <v>#REF!</v>
      </c>
      <c r="W330" s="1" t="e">
        <f>#REF!</f>
        <v>#REF!</v>
      </c>
      <c r="X330" s="1" t="e">
        <f>#REF!</f>
        <v>#REF!</v>
      </c>
      <c r="Y330" s="1" t="e">
        <f>#REF!</f>
        <v>#REF!</v>
      </c>
      <c r="Z330" s="1" t="e">
        <f>#REF!</f>
        <v>#REF!</v>
      </c>
      <c r="AA330" s="1" t="e">
        <f>#REF!</f>
        <v>#REF!</v>
      </c>
    </row>
    <row r="331" spans="20:27" s="1" customFormat="1" ht="15">
      <c r="T331" s="1" t="e">
        <f>#REF!</f>
        <v>#REF!</v>
      </c>
      <c r="U331" s="1" t="e">
        <f>#REF!</f>
        <v>#REF!</v>
      </c>
      <c r="V331" s="1" t="e">
        <f>#REF!</f>
        <v>#REF!</v>
      </c>
      <c r="W331" s="1" t="e">
        <f>#REF!</f>
        <v>#REF!</v>
      </c>
      <c r="X331" s="1" t="e">
        <f>#REF!</f>
        <v>#REF!</v>
      </c>
      <c r="Y331" s="1" t="e">
        <f>#REF!</f>
        <v>#REF!</v>
      </c>
      <c r="Z331" s="1" t="e">
        <f>#REF!</f>
        <v>#REF!</v>
      </c>
      <c r="AA331" s="1" t="e">
        <f>#REF!</f>
        <v>#REF!</v>
      </c>
    </row>
    <row r="332" spans="20:27" s="1" customFormat="1" ht="15">
      <c r="T332" s="1" t="e">
        <f>#REF!</f>
        <v>#REF!</v>
      </c>
      <c r="U332" s="1" t="e">
        <f>#REF!</f>
        <v>#REF!</v>
      </c>
      <c r="V332" s="1" t="e">
        <f>#REF!</f>
        <v>#REF!</v>
      </c>
      <c r="W332" s="1" t="e">
        <f>#REF!</f>
        <v>#REF!</v>
      </c>
      <c r="X332" s="1" t="e">
        <f>#REF!</f>
        <v>#REF!</v>
      </c>
      <c r="Y332" s="1" t="e">
        <f>#REF!</f>
        <v>#REF!</v>
      </c>
      <c r="Z332" s="1" t="e">
        <f>#REF!</f>
        <v>#REF!</v>
      </c>
      <c r="AA332" s="1" t="e">
        <f>#REF!</f>
        <v>#REF!</v>
      </c>
    </row>
    <row r="333" spans="20:27" s="1" customFormat="1" ht="15">
      <c r="T333" s="1" t="e">
        <f>#REF!</f>
        <v>#REF!</v>
      </c>
      <c r="U333" s="1" t="e">
        <f>#REF!</f>
        <v>#REF!</v>
      </c>
      <c r="V333" s="1" t="e">
        <f>#REF!</f>
        <v>#REF!</v>
      </c>
      <c r="W333" s="1" t="e">
        <f>#REF!</f>
        <v>#REF!</v>
      </c>
      <c r="X333" s="1" t="e">
        <f>#REF!</f>
        <v>#REF!</v>
      </c>
      <c r="Y333" s="1" t="e">
        <f>#REF!</f>
        <v>#REF!</v>
      </c>
      <c r="Z333" s="1" t="e">
        <f>#REF!</f>
        <v>#REF!</v>
      </c>
      <c r="AA333" s="1" t="e">
        <f>#REF!</f>
        <v>#REF!</v>
      </c>
    </row>
    <row r="334" spans="20:27" s="1" customFormat="1" ht="15">
      <c r="T334" s="1" t="e">
        <f>#REF!</f>
        <v>#REF!</v>
      </c>
      <c r="U334" s="1" t="e">
        <f>#REF!</f>
        <v>#REF!</v>
      </c>
      <c r="V334" s="1" t="e">
        <f>#REF!</f>
        <v>#REF!</v>
      </c>
      <c r="W334" s="1" t="e">
        <f>#REF!</f>
        <v>#REF!</v>
      </c>
      <c r="X334" s="1" t="e">
        <f>#REF!</f>
        <v>#REF!</v>
      </c>
      <c r="Y334" s="1" t="e">
        <f>#REF!</f>
        <v>#REF!</v>
      </c>
      <c r="Z334" s="1" t="e">
        <f>#REF!</f>
        <v>#REF!</v>
      </c>
      <c r="AA334" s="1" t="e">
        <f>#REF!</f>
        <v>#REF!</v>
      </c>
    </row>
    <row r="335" spans="20:27" s="1" customFormat="1" ht="15">
      <c r="T335" s="1" t="e">
        <f>#REF!</f>
        <v>#REF!</v>
      </c>
      <c r="U335" s="1" t="e">
        <f>#REF!</f>
        <v>#REF!</v>
      </c>
      <c r="V335" s="1" t="e">
        <f>#REF!</f>
        <v>#REF!</v>
      </c>
      <c r="W335" s="1" t="e">
        <f>#REF!</f>
        <v>#REF!</v>
      </c>
      <c r="X335" s="1" t="e">
        <f>#REF!</f>
        <v>#REF!</v>
      </c>
      <c r="Y335" s="1" t="e">
        <f>#REF!</f>
        <v>#REF!</v>
      </c>
      <c r="Z335" s="1" t="e">
        <f>#REF!</f>
        <v>#REF!</v>
      </c>
      <c r="AA335" s="1" t="e">
        <f>#REF!</f>
        <v>#REF!</v>
      </c>
    </row>
    <row r="336" spans="20:27" s="1" customFormat="1" ht="15">
      <c r="T336" s="1" t="e">
        <f>#REF!</f>
        <v>#REF!</v>
      </c>
      <c r="U336" s="1" t="e">
        <f>#REF!</f>
        <v>#REF!</v>
      </c>
      <c r="V336" s="1" t="e">
        <f>#REF!</f>
        <v>#REF!</v>
      </c>
      <c r="W336" s="1" t="e">
        <f>#REF!</f>
        <v>#REF!</v>
      </c>
      <c r="X336" s="1" t="e">
        <f>#REF!</f>
        <v>#REF!</v>
      </c>
      <c r="Y336" s="1" t="e">
        <f>#REF!</f>
        <v>#REF!</v>
      </c>
      <c r="Z336" s="1" t="e">
        <f>#REF!</f>
        <v>#REF!</v>
      </c>
      <c r="AA336" s="1" t="e">
        <f>#REF!</f>
        <v>#REF!</v>
      </c>
    </row>
    <row r="337" spans="20:27" s="1" customFormat="1" ht="15">
      <c r="T337" s="1" t="e">
        <f>#REF!</f>
        <v>#REF!</v>
      </c>
      <c r="U337" s="1" t="e">
        <f>#REF!</f>
        <v>#REF!</v>
      </c>
      <c r="V337" s="1" t="e">
        <f>#REF!</f>
        <v>#REF!</v>
      </c>
      <c r="W337" s="1" t="e">
        <f>#REF!</f>
        <v>#REF!</v>
      </c>
      <c r="X337" s="1" t="e">
        <f>#REF!</f>
        <v>#REF!</v>
      </c>
      <c r="Y337" s="1" t="e">
        <f>#REF!</f>
        <v>#REF!</v>
      </c>
      <c r="Z337" s="1" t="e">
        <f>#REF!</f>
        <v>#REF!</v>
      </c>
      <c r="AA337" s="1" t="e">
        <f>#REF!</f>
        <v>#REF!</v>
      </c>
    </row>
    <row r="338" spans="20:27" s="1" customFormat="1" ht="15">
      <c r="T338" s="1" t="e">
        <f>#REF!</f>
        <v>#REF!</v>
      </c>
      <c r="U338" s="1" t="e">
        <f>#REF!</f>
        <v>#REF!</v>
      </c>
      <c r="V338" s="1" t="e">
        <f>#REF!</f>
        <v>#REF!</v>
      </c>
      <c r="W338" s="1" t="e">
        <f>#REF!</f>
        <v>#REF!</v>
      </c>
      <c r="X338" s="1" t="e">
        <f>#REF!</f>
        <v>#REF!</v>
      </c>
      <c r="Y338" s="1" t="e">
        <f>#REF!</f>
        <v>#REF!</v>
      </c>
      <c r="Z338" s="1" t="e">
        <f>#REF!</f>
        <v>#REF!</v>
      </c>
      <c r="AA338" s="1" t="e">
        <f>#REF!</f>
        <v>#REF!</v>
      </c>
    </row>
    <row r="339" spans="20:27" s="1" customFormat="1" ht="15">
      <c r="T339" s="1" t="e">
        <f>#REF!</f>
        <v>#REF!</v>
      </c>
      <c r="U339" s="1" t="e">
        <f>#REF!</f>
        <v>#REF!</v>
      </c>
      <c r="V339" s="1" t="e">
        <f>#REF!</f>
        <v>#REF!</v>
      </c>
      <c r="W339" s="1" t="e">
        <f>#REF!</f>
        <v>#REF!</v>
      </c>
      <c r="X339" s="1" t="e">
        <f>#REF!</f>
        <v>#REF!</v>
      </c>
      <c r="Y339" s="1" t="e">
        <f>#REF!</f>
        <v>#REF!</v>
      </c>
      <c r="Z339" s="1" t="e">
        <f>#REF!</f>
        <v>#REF!</v>
      </c>
      <c r="AA339" s="1" t="e">
        <f>#REF!</f>
        <v>#REF!</v>
      </c>
    </row>
    <row r="340" spans="20:27" s="1" customFormat="1" ht="15">
      <c r="T340" s="1" t="e">
        <f>#REF!</f>
        <v>#REF!</v>
      </c>
      <c r="U340" s="1" t="e">
        <f>#REF!</f>
        <v>#REF!</v>
      </c>
      <c r="V340" s="1" t="e">
        <f>#REF!</f>
        <v>#REF!</v>
      </c>
      <c r="W340" s="1" t="e">
        <f>#REF!</f>
        <v>#REF!</v>
      </c>
      <c r="X340" s="1" t="e">
        <f>#REF!</f>
        <v>#REF!</v>
      </c>
      <c r="Y340" s="1" t="e">
        <f>#REF!</f>
        <v>#REF!</v>
      </c>
      <c r="Z340" s="1" t="e">
        <f>#REF!</f>
        <v>#REF!</v>
      </c>
      <c r="AA340" s="1" t="e">
        <f>#REF!</f>
        <v>#REF!</v>
      </c>
    </row>
    <row r="341" spans="20:27" s="1" customFormat="1" ht="15">
      <c r="T341" s="1" t="e">
        <f>#REF!</f>
        <v>#REF!</v>
      </c>
      <c r="U341" s="1" t="e">
        <f>#REF!</f>
        <v>#REF!</v>
      </c>
      <c r="V341" s="1" t="e">
        <f>#REF!</f>
        <v>#REF!</v>
      </c>
      <c r="W341" s="1" t="e">
        <f>#REF!</f>
        <v>#REF!</v>
      </c>
      <c r="X341" s="1" t="e">
        <f>#REF!</f>
        <v>#REF!</v>
      </c>
      <c r="Y341" s="1" t="e">
        <f>#REF!</f>
        <v>#REF!</v>
      </c>
      <c r="Z341" s="1" t="e">
        <f>#REF!</f>
        <v>#REF!</v>
      </c>
      <c r="AA341" s="1" t="e">
        <f>#REF!</f>
        <v>#REF!</v>
      </c>
    </row>
    <row r="342" spans="20:27" s="1" customFormat="1" ht="15">
      <c r="T342" s="1" t="e">
        <f>#REF!</f>
        <v>#REF!</v>
      </c>
      <c r="U342" s="1" t="e">
        <f>#REF!</f>
        <v>#REF!</v>
      </c>
      <c r="V342" s="1" t="e">
        <f>#REF!</f>
        <v>#REF!</v>
      </c>
      <c r="W342" s="1" t="e">
        <f>#REF!</f>
        <v>#REF!</v>
      </c>
      <c r="X342" s="1" t="e">
        <f>#REF!</f>
        <v>#REF!</v>
      </c>
      <c r="Y342" s="1" t="e">
        <f>#REF!</f>
        <v>#REF!</v>
      </c>
      <c r="Z342" s="1" t="e">
        <f>#REF!</f>
        <v>#REF!</v>
      </c>
      <c r="AA342" s="1" t="e">
        <f>#REF!</f>
        <v>#REF!</v>
      </c>
    </row>
    <row r="343" spans="20:27" s="1" customFormat="1" ht="15">
      <c r="T343" s="1" t="e">
        <f>#REF!</f>
        <v>#REF!</v>
      </c>
      <c r="U343" s="1" t="e">
        <f>#REF!</f>
        <v>#REF!</v>
      </c>
      <c r="V343" s="1" t="e">
        <f>#REF!</f>
        <v>#REF!</v>
      </c>
      <c r="W343" s="1" t="e">
        <f>#REF!</f>
        <v>#REF!</v>
      </c>
      <c r="X343" s="1" t="e">
        <f>#REF!</f>
        <v>#REF!</v>
      </c>
      <c r="Y343" s="1" t="e">
        <f>#REF!</f>
        <v>#REF!</v>
      </c>
      <c r="Z343" s="1" t="e">
        <f>#REF!</f>
        <v>#REF!</v>
      </c>
      <c r="AA343" s="1" t="e">
        <f>#REF!</f>
        <v>#REF!</v>
      </c>
    </row>
    <row r="344" spans="20:27" s="1" customFormat="1" ht="15">
      <c r="T344" s="1" t="e">
        <f>#REF!</f>
        <v>#REF!</v>
      </c>
      <c r="U344" s="1" t="e">
        <f>#REF!</f>
        <v>#REF!</v>
      </c>
      <c r="V344" s="1" t="e">
        <f>#REF!</f>
        <v>#REF!</v>
      </c>
      <c r="W344" s="1" t="e">
        <f>#REF!</f>
        <v>#REF!</v>
      </c>
      <c r="X344" s="1" t="e">
        <f>#REF!</f>
        <v>#REF!</v>
      </c>
      <c r="Y344" s="1" t="e">
        <f>#REF!</f>
        <v>#REF!</v>
      </c>
      <c r="Z344" s="1" t="e">
        <f>#REF!</f>
        <v>#REF!</v>
      </c>
      <c r="AA344" s="1" t="e">
        <f>#REF!</f>
        <v>#REF!</v>
      </c>
    </row>
    <row r="345" spans="20:27" s="1" customFormat="1" ht="15">
      <c r="T345" s="1" t="e">
        <f>#REF!</f>
        <v>#REF!</v>
      </c>
      <c r="U345" s="1" t="e">
        <f>#REF!</f>
        <v>#REF!</v>
      </c>
      <c r="V345" s="1" t="e">
        <f>#REF!</f>
        <v>#REF!</v>
      </c>
      <c r="W345" s="1" t="e">
        <f>#REF!</f>
        <v>#REF!</v>
      </c>
      <c r="X345" s="1" t="e">
        <f>#REF!</f>
        <v>#REF!</v>
      </c>
      <c r="Y345" s="1" t="e">
        <f>#REF!</f>
        <v>#REF!</v>
      </c>
      <c r="Z345" s="1" t="e">
        <f>#REF!</f>
        <v>#REF!</v>
      </c>
      <c r="AA345" s="1" t="e">
        <f>#REF!</f>
        <v>#REF!</v>
      </c>
    </row>
    <row r="346" spans="20:27" s="1" customFormat="1" ht="15">
      <c r="T346" s="1" t="e">
        <f>#REF!</f>
        <v>#REF!</v>
      </c>
      <c r="U346" s="1" t="e">
        <f>#REF!</f>
        <v>#REF!</v>
      </c>
      <c r="V346" s="1" t="e">
        <f>#REF!</f>
        <v>#REF!</v>
      </c>
      <c r="W346" s="1" t="e">
        <f>#REF!</f>
        <v>#REF!</v>
      </c>
      <c r="X346" s="1" t="e">
        <f>#REF!</f>
        <v>#REF!</v>
      </c>
      <c r="Y346" s="1" t="e">
        <f>#REF!</f>
        <v>#REF!</v>
      </c>
      <c r="Z346" s="1" t="e">
        <f>#REF!</f>
        <v>#REF!</v>
      </c>
      <c r="AA346" s="1" t="e">
        <f>#REF!</f>
        <v>#REF!</v>
      </c>
    </row>
    <row r="347" spans="20:27" s="1" customFormat="1" ht="15">
      <c r="T347" s="1" t="e">
        <f>#REF!</f>
        <v>#REF!</v>
      </c>
      <c r="U347" s="1" t="e">
        <f>#REF!</f>
        <v>#REF!</v>
      </c>
      <c r="V347" s="1" t="e">
        <f>#REF!</f>
        <v>#REF!</v>
      </c>
      <c r="W347" s="1" t="e">
        <f>#REF!</f>
        <v>#REF!</v>
      </c>
      <c r="X347" s="1" t="e">
        <f>#REF!</f>
        <v>#REF!</v>
      </c>
      <c r="Y347" s="1" t="e">
        <f>#REF!</f>
        <v>#REF!</v>
      </c>
      <c r="Z347" s="1" t="e">
        <f>#REF!</f>
        <v>#REF!</v>
      </c>
      <c r="AA347" s="1" t="e">
        <f>#REF!</f>
        <v>#REF!</v>
      </c>
    </row>
    <row r="348" spans="20:27" s="1" customFormat="1" ht="15">
      <c r="T348" s="1" t="e">
        <f>#REF!</f>
        <v>#REF!</v>
      </c>
      <c r="U348" s="1" t="e">
        <f>#REF!</f>
        <v>#REF!</v>
      </c>
      <c r="V348" s="1" t="e">
        <f>#REF!</f>
        <v>#REF!</v>
      </c>
      <c r="W348" s="1" t="e">
        <f>#REF!</f>
        <v>#REF!</v>
      </c>
      <c r="X348" s="1" t="e">
        <f>#REF!</f>
        <v>#REF!</v>
      </c>
      <c r="Y348" s="1" t="e">
        <f>#REF!</f>
        <v>#REF!</v>
      </c>
      <c r="Z348" s="1" t="e">
        <f>#REF!</f>
        <v>#REF!</v>
      </c>
      <c r="AA348" s="1" t="e">
        <f>#REF!</f>
        <v>#REF!</v>
      </c>
    </row>
    <row r="349" spans="20:27" s="1" customFormat="1" ht="15">
      <c r="T349" s="1" t="e">
        <f>#REF!</f>
        <v>#REF!</v>
      </c>
      <c r="U349" s="1" t="e">
        <f>#REF!</f>
        <v>#REF!</v>
      </c>
      <c r="V349" s="1" t="e">
        <f>#REF!</f>
        <v>#REF!</v>
      </c>
      <c r="W349" s="1" t="e">
        <f>#REF!</f>
        <v>#REF!</v>
      </c>
      <c r="X349" s="1" t="e">
        <f>#REF!</f>
        <v>#REF!</v>
      </c>
      <c r="Y349" s="1" t="e">
        <f>#REF!</f>
        <v>#REF!</v>
      </c>
      <c r="Z349" s="1" t="e">
        <f>#REF!</f>
        <v>#REF!</v>
      </c>
      <c r="AA349" s="1" t="e">
        <f>#REF!</f>
        <v>#REF!</v>
      </c>
    </row>
    <row r="350" spans="20:27" s="1" customFormat="1" ht="15">
      <c r="T350" s="1" t="e">
        <f>#REF!</f>
        <v>#REF!</v>
      </c>
      <c r="U350" s="1" t="e">
        <f>#REF!</f>
        <v>#REF!</v>
      </c>
      <c r="V350" s="1" t="e">
        <f>#REF!</f>
        <v>#REF!</v>
      </c>
      <c r="W350" s="1" t="e">
        <f>#REF!</f>
        <v>#REF!</v>
      </c>
      <c r="X350" s="1" t="e">
        <f>#REF!</f>
        <v>#REF!</v>
      </c>
      <c r="Y350" s="1" t="e">
        <f>#REF!</f>
        <v>#REF!</v>
      </c>
      <c r="Z350" s="1" t="e">
        <f>#REF!</f>
        <v>#REF!</v>
      </c>
      <c r="AA350" s="1" t="e">
        <f>#REF!</f>
        <v>#REF!</v>
      </c>
    </row>
    <row r="351" spans="20:27" s="1" customFormat="1" ht="15">
      <c r="T351" s="1" t="e">
        <f>#REF!</f>
        <v>#REF!</v>
      </c>
      <c r="U351" s="1" t="e">
        <f>#REF!</f>
        <v>#REF!</v>
      </c>
      <c r="V351" s="1" t="e">
        <f>#REF!</f>
        <v>#REF!</v>
      </c>
      <c r="W351" s="1" t="e">
        <f>#REF!</f>
        <v>#REF!</v>
      </c>
      <c r="X351" s="1" t="e">
        <f>#REF!</f>
        <v>#REF!</v>
      </c>
      <c r="Y351" s="1" t="e">
        <f>#REF!</f>
        <v>#REF!</v>
      </c>
      <c r="Z351" s="1" t="e">
        <f>#REF!</f>
        <v>#REF!</v>
      </c>
      <c r="AA351" s="1" t="e">
        <f>#REF!</f>
        <v>#REF!</v>
      </c>
    </row>
    <row r="352" spans="20:27" s="1" customFormat="1" ht="15">
      <c r="T352" s="1" t="e">
        <f>#REF!</f>
        <v>#REF!</v>
      </c>
      <c r="U352" s="1" t="e">
        <f>#REF!</f>
        <v>#REF!</v>
      </c>
      <c r="V352" s="1" t="e">
        <f>#REF!</f>
        <v>#REF!</v>
      </c>
      <c r="W352" s="1" t="e">
        <f>#REF!</f>
        <v>#REF!</v>
      </c>
      <c r="X352" s="1" t="e">
        <f>#REF!</f>
        <v>#REF!</v>
      </c>
      <c r="Y352" s="1" t="e">
        <f>#REF!</f>
        <v>#REF!</v>
      </c>
      <c r="Z352" s="1" t="e">
        <f>#REF!</f>
        <v>#REF!</v>
      </c>
      <c r="AA352" s="1" t="e">
        <f>#REF!</f>
        <v>#REF!</v>
      </c>
    </row>
    <row r="353" spans="20:27" s="1" customFormat="1" ht="15">
      <c r="T353" s="1" t="e">
        <f>#REF!</f>
        <v>#REF!</v>
      </c>
      <c r="U353" s="1" t="e">
        <f>#REF!</f>
        <v>#REF!</v>
      </c>
      <c r="V353" s="1" t="e">
        <f>#REF!</f>
        <v>#REF!</v>
      </c>
      <c r="W353" s="1" t="e">
        <f>#REF!</f>
        <v>#REF!</v>
      </c>
      <c r="X353" s="1" t="e">
        <f>#REF!</f>
        <v>#REF!</v>
      </c>
      <c r="Y353" s="1" t="e">
        <f>#REF!</f>
        <v>#REF!</v>
      </c>
      <c r="Z353" s="1" t="e">
        <f>#REF!</f>
        <v>#REF!</v>
      </c>
      <c r="AA353" s="1" t="e">
        <f>#REF!</f>
        <v>#REF!</v>
      </c>
    </row>
    <row r="354" spans="20:27" s="1" customFormat="1" ht="15">
      <c r="T354" s="1" t="e">
        <f>#REF!</f>
        <v>#REF!</v>
      </c>
      <c r="U354" s="1" t="e">
        <f>#REF!</f>
        <v>#REF!</v>
      </c>
      <c r="V354" s="1" t="e">
        <f>#REF!</f>
        <v>#REF!</v>
      </c>
      <c r="W354" s="1" t="e">
        <f>#REF!</f>
        <v>#REF!</v>
      </c>
      <c r="X354" s="1" t="e">
        <f>#REF!</f>
        <v>#REF!</v>
      </c>
      <c r="Y354" s="1" t="e">
        <f>#REF!</f>
        <v>#REF!</v>
      </c>
      <c r="Z354" s="1" t="e">
        <f>#REF!</f>
        <v>#REF!</v>
      </c>
      <c r="AA354" s="1" t="e">
        <f>#REF!</f>
        <v>#REF!</v>
      </c>
    </row>
    <row r="355" spans="20:27" s="1" customFormat="1" ht="15">
      <c r="T355" s="1" t="e">
        <f>#REF!</f>
        <v>#REF!</v>
      </c>
      <c r="U355" s="1" t="e">
        <f>#REF!</f>
        <v>#REF!</v>
      </c>
      <c r="V355" s="1" t="e">
        <f>#REF!</f>
        <v>#REF!</v>
      </c>
      <c r="W355" s="1" t="e">
        <f>#REF!</f>
        <v>#REF!</v>
      </c>
      <c r="X355" s="1" t="e">
        <f>#REF!</f>
        <v>#REF!</v>
      </c>
      <c r="Y355" s="1" t="e">
        <f>#REF!</f>
        <v>#REF!</v>
      </c>
      <c r="Z355" s="1" t="e">
        <f>#REF!</f>
        <v>#REF!</v>
      </c>
      <c r="AA355" s="1" t="e">
        <f>#REF!</f>
        <v>#REF!</v>
      </c>
    </row>
    <row r="356" spans="20:27" s="1" customFormat="1" ht="15">
      <c r="T356" s="1" t="e">
        <f>#REF!</f>
        <v>#REF!</v>
      </c>
      <c r="U356" s="1" t="e">
        <f>#REF!</f>
        <v>#REF!</v>
      </c>
      <c r="V356" s="1" t="e">
        <f>#REF!</f>
        <v>#REF!</v>
      </c>
      <c r="W356" s="1" t="e">
        <f>#REF!</f>
        <v>#REF!</v>
      </c>
      <c r="X356" s="1" t="e">
        <f>#REF!</f>
        <v>#REF!</v>
      </c>
      <c r="Y356" s="1" t="e">
        <f>#REF!</f>
        <v>#REF!</v>
      </c>
      <c r="Z356" s="1" t="e">
        <f>#REF!</f>
        <v>#REF!</v>
      </c>
      <c r="AA356" s="1" t="e">
        <f>#REF!</f>
        <v>#REF!</v>
      </c>
    </row>
    <row r="357" spans="20:27" s="1" customFormat="1" ht="15">
      <c r="T357" s="1" t="e">
        <f>#REF!</f>
        <v>#REF!</v>
      </c>
      <c r="U357" s="1" t="e">
        <f>#REF!</f>
        <v>#REF!</v>
      </c>
      <c r="V357" s="1" t="e">
        <f>#REF!</f>
        <v>#REF!</v>
      </c>
      <c r="W357" s="1" t="e">
        <f>#REF!</f>
        <v>#REF!</v>
      </c>
      <c r="X357" s="1" t="e">
        <f>#REF!</f>
        <v>#REF!</v>
      </c>
      <c r="Y357" s="1" t="e">
        <f>#REF!</f>
        <v>#REF!</v>
      </c>
      <c r="Z357" s="1" t="e">
        <f>#REF!</f>
        <v>#REF!</v>
      </c>
      <c r="AA357" s="1" t="e">
        <f>#REF!</f>
        <v>#REF!</v>
      </c>
    </row>
    <row r="358" spans="20:27" s="1" customFormat="1" ht="15">
      <c r="T358" s="1" t="e">
        <f>#REF!</f>
        <v>#REF!</v>
      </c>
      <c r="U358" s="1" t="e">
        <f>#REF!</f>
        <v>#REF!</v>
      </c>
      <c r="V358" s="1" t="e">
        <f>#REF!</f>
        <v>#REF!</v>
      </c>
      <c r="W358" s="1" t="e">
        <f>#REF!</f>
        <v>#REF!</v>
      </c>
      <c r="X358" s="1" t="e">
        <f>#REF!</f>
        <v>#REF!</v>
      </c>
      <c r="Y358" s="1" t="e">
        <f>#REF!</f>
        <v>#REF!</v>
      </c>
      <c r="Z358" s="1" t="e">
        <f>#REF!</f>
        <v>#REF!</v>
      </c>
      <c r="AA358" s="1" t="e">
        <f>#REF!</f>
        <v>#REF!</v>
      </c>
    </row>
    <row r="359" spans="20:27" s="1" customFormat="1" ht="15">
      <c r="T359" s="1" t="e">
        <f>#REF!</f>
        <v>#REF!</v>
      </c>
      <c r="U359" s="1" t="e">
        <f>#REF!</f>
        <v>#REF!</v>
      </c>
      <c r="V359" s="1" t="e">
        <f>#REF!</f>
        <v>#REF!</v>
      </c>
      <c r="W359" s="1" t="e">
        <f>#REF!</f>
        <v>#REF!</v>
      </c>
      <c r="X359" s="1" t="e">
        <f>#REF!</f>
        <v>#REF!</v>
      </c>
      <c r="Y359" s="1" t="e">
        <f>#REF!</f>
        <v>#REF!</v>
      </c>
      <c r="Z359" s="1" t="e">
        <f>#REF!</f>
        <v>#REF!</v>
      </c>
      <c r="AA359" s="1" t="e">
        <f>#REF!</f>
        <v>#REF!</v>
      </c>
    </row>
    <row r="360" spans="20:27" s="1" customFormat="1" ht="15">
      <c r="T360" s="1" t="e">
        <f>#REF!</f>
        <v>#REF!</v>
      </c>
      <c r="U360" s="1" t="e">
        <f>#REF!</f>
        <v>#REF!</v>
      </c>
      <c r="V360" s="1" t="e">
        <f>#REF!</f>
        <v>#REF!</v>
      </c>
      <c r="W360" s="1" t="e">
        <f>#REF!</f>
        <v>#REF!</v>
      </c>
      <c r="X360" s="1" t="e">
        <f>#REF!</f>
        <v>#REF!</v>
      </c>
      <c r="Y360" s="1" t="e">
        <f>#REF!</f>
        <v>#REF!</v>
      </c>
      <c r="Z360" s="1" t="e">
        <f>#REF!</f>
        <v>#REF!</v>
      </c>
      <c r="AA360" s="1" t="e">
        <f>#REF!</f>
        <v>#REF!</v>
      </c>
    </row>
    <row r="361" spans="20:27" s="1" customFormat="1" ht="15">
      <c r="T361" s="1" t="e">
        <f>#REF!</f>
        <v>#REF!</v>
      </c>
      <c r="U361" s="1" t="e">
        <f>#REF!</f>
        <v>#REF!</v>
      </c>
      <c r="V361" s="1" t="e">
        <f>#REF!</f>
        <v>#REF!</v>
      </c>
      <c r="W361" s="1" t="e">
        <f>#REF!</f>
        <v>#REF!</v>
      </c>
      <c r="X361" s="1" t="e">
        <f>#REF!</f>
        <v>#REF!</v>
      </c>
      <c r="Y361" s="1" t="e">
        <f>#REF!</f>
        <v>#REF!</v>
      </c>
      <c r="Z361" s="1" t="e">
        <f>#REF!</f>
        <v>#REF!</v>
      </c>
      <c r="AA361" s="1" t="e">
        <f>#REF!</f>
        <v>#REF!</v>
      </c>
    </row>
    <row r="362" spans="20:27" s="1" customFormat="1" ht="15">
      <c r="T362" s="1" t="e">
        <f>#REF!</f>
        <v>#REF!</v>
      </c>
      <c r="U362" s="1" t="e">
        <f>#REF!</f>
        <v>#REF!</v>
      </c>
      <c r="V362" s="1" t="e">
        <f>#REF!</f>
        <v>#REF!</v>
      </c>
      <c r="W362" s="1" t="e">
        <f>#REF!</f>
        <v>#REF!</v>
      </c>
      <c r="X362" s="1" t="e">
        <f>#REF!</f>
        <v>#REF!</v>
      </c>
      <c r="Y362" s="1" t="e">
        <f>#REF!</f>
        <v>#REF!</v>
      </c>
      <c r="Z362" s="1" t="e">
        <f>#REF!</f>
        <v>#REF!</v>
      </c>
      <c r="AA362" s="1" t="e">
        <f>#REF!</f>
        <v>#REF!</v>
      </c>
    </row>
    <row r="363" spans="20:27" s="1" customFormat="1" ht="15">
      <c r="T363" s="1" t="e">
        <f>#REF!</f>
        <v>#REF!</v>
      </c>
      <c r="U363" s="1" t="e">
        <f>#REF!</f>
        <v>#REF!</v>
      </c>
      <c r="V363" s="1" t="e">
        <f>#REF!</f>
        <v>#REF!</v>
      </c>
      <c r="W363" s="1" t="e">
        <f>#REF!</f>
        <v>#REF!</v>
      </c>
      <c r="X363" s="1" t="e">
        <f>#REF!</f>
        <v>#REF!</v>
      </c>
      <c r="Y363" s="1" t="e">
        <f>#REF!</f>
        <v>#REF!</v>
      </c>
      <c r="Z363" s="1" t="e">
        <f>#REF!</f>
        <v>#REF!</v>
      </c>
      <c r="AA363" s="1" t="e">
        <f>#REF!</f>
        <v>#REF!</v>
      </c>
    </row>
    <row r="364" spans="20:27" s="1" customFormat="1" ht="15">
      <c r="T364" s="1" t="e">
        <f>#REF!</f>
        <v>#REF!</v>
      </c>
      <c r="U364" s="1" t="e">
        <f>#REF!</f>
        <v>#REF!</v>
      </c>
      <c r="V364" s="1" t="e">
        <f>#REF!</f>
        <v>#REF!</v>
      </c>
      <c r="W364" s="1" t="e">
        <f>#REF!</f>
        <v>#REF!</v>
      </c>
      <c r="X364" s="1" t="e">
        <f>#REF!</f>
        <v>#REF!</v>
      </c>
      <c r="Y364" s="1" t="e">
        <f>#REF!</f>
        <v>#REF!</v>
      </c>
      <c r="Z364" s="1" t="e">
        <f>#REF!</f>
        <v>#REF!</v>
      </c>
      <c r="AA364" s="1" t="e">
        <f>#REF!</f>
        <v>#REF!</v>
      </c>
    </row>
    <row r="365" spans="20:27" s="1" customFormat="1" ht="15">
      <c r="T365" s="1" t="e">
        <f>#REF!</f>
        <v>#REF!</v>
      </c>
      <c r="U365" s="1" t="e">
        <f>#REF!</f>
        <v>#REF!</v>
      </c>
      <c r="V365" s="1" t="e">
        <f>#REF!</f>
        <v>#REF!</v>
      </c>
      <c r="W365" s="1" t="e">
        <f>#REF!</f>
        <v>#REF!</v>
      </c>
      <c r="X365" s="1" t="e">
        <f>#REF!</f>
        <v>#REF!</v>
      </c>
      <c r="Y365" s="1" t="e">
        <f>#REF!</f>
        <v>#REF!</v>
      </c>
      <c r="Z365" s="1" t="e">
        <f>#REF!</f>
        <v>#REF!</v>
      </c>
      <c r="AA365" s="1" t="e">
        <f>#REF!</f>
        <v>#REF!</v>
      </c>
    </row>
    <row r="366" spans="20:27" s="1" customFormat="1" ht="15">
      <c r="T366" s="1" t="e">
        <f>#REF!</f>
        <v>#REF!</v>
      </c>
      <c r="U366" s="1" t="e">
        <f>#REF!</f>
        <v>#REF!</v>
      </c>
      <c r="V366" s="1" t="e">
        <f>#REF!</f>
        <v>#REF!</v>
      </c>
      <c r="W366" s="1" t="e">
        <f>#REF!</f>
        <v>#REF!</v>
      </c>
      <c r="X366" s="1" t="e">
        <f>#REF!</f>
        <v>#REF!</v>
      </c>
      <c r="Y366" s="1" t="e">
        <f>#REF!</f>
        <v>#REF!</v>
      </c>
      <c r="Z366" s="1" t="e">
        <f>#REF!</f>
        <v>#REF!</v>
      </c>
      <c r="AA366" s="1" t="e">
        <f>#REF!</f>
        <v>#REF!</v>
      </c>
    </row>
    <row r="367" spans="20:27" s="1" customFormat="1" ht="15">
      <c r="T367" s="1" t="e">
        <f>#REF!</f>
        <v>#REF!</v>
      </c>
      <c r="U367" s="1" t="e">
        <f>#REF!</f>
        <v>#REF!</v>
      </c>
      <c r="V367" s="1" t="e">
        <f>#REF!</f>
        <v>#REF!</v>
      </c>
      <c r="W367" s="1" t="e">
        <f>#REF!</f>
        <v>#REF!</v>
      </c>
      <c r="X367" s="1" t="e">
        <f>#REF!</f>
        <v>#REF!</v>
      </c>
      <c r="Y367" s="1" t="e">
        <f>#REF!</f>
        <v>#REF!</v>
      </c>
      <c r="Z367" s="1" t="e">
        <f>#REF!</f>
        <v>#REF!</v>
      </c>
      <c r="AA367" s="1" t="e">
        <f>#REF!</f>
        <v>#REF!</v>
      </c>
    </row>
    <row r="368" spans="20:27" s="1" customFormat="1" ht="15">
      <c r="T368" s="1" t="e">
        <f>#REF!</f>
        <v>#REF!</v>
      </c>
      <c r="U368" s="1" t="e">
        <f>#REF!</f>
        <v>#REF!</v>
      </c>
      <c r="V368" s="1" t="e">
        <f>#REF!</f>
        <v>#REF!</v>
      </c>
      <c r="W368" s="1" t="e">
        <f>#REF!</f>
        <v>#REF!</v>
      </c>
      <c r="X368" s="1" t="e">
        <f>#REF!</f>
        <v>#REF!</v>
      </c>
      <c r="Y368" s="1" t="e">
        <f>#REF!</f>
        <v>#REF!</v>
      </c>
      <c r="Z368" s="1" t="e">
        <f>#REF!</f>
        <v>#REF!</v>
      </c>
      <c r="AA368" s="1" t="e">
        <f>#REF!</f>
        <v>#REF!</v>
      </c>
    </row>
    <row r="369" spans="20:27" s="1" customFormat="1" ht="15">
      <c r="T369" s="1" t="e">
        <f>#REF!</f>
        <v>#REF!</v>
      </c>
      <c r="U369" s="1" t="e">
        <f>#REF!</f>
        <v>#REF!</v>
      </c>
      <c r="V369" s="1" t="e">
        <f>#REF!</f>
        <v>#REF!</v>
      </c>
      <c r="W369" s="1" t="e">
        <f>#REF!</f>
        <v>#REF!</v>
      </c>
      <c r="X369" s="1" t="e">
        <f>#REF!</f>
        <v>#REF!</v>
      </c>
      <c r="Y369" s="1" t="e">
        <f>#REF!</f>
        <v>#REF!</v>
      </c>
      <c r="Z369" s="1" t="e">
        <f>#REF!</f>
        <v>#REF!</v>
      </c>
      <c r="AA369" s="1" t="e">
        <f>#REF!</f>
        <v>#REF!</v>
      </c>
    </row>
    <row r="370" spans="20:27" s="1" customFormat="1" ht="15">
      <c r="T370" s="1" t="e">
        <f>#REF!</f>
        <v>#REF!</v>
      </c>
      <c r="U370" s="1" t="e">
        <f>#REF!</f>
        <v>#REF!</v>
      </c>
      <c r="V370" s="1" t="e">
        <f>#REF!</f>
        <v>#REF!</v>
      </c>
      <c r="W370" s="1" t="e">
        <f>#REF!</f>
        <v>#REF!</v>
      </c>
      <c r="X370" s="1" t="e">
        <f>#REF!</f>
        <v>#REF!</v>
      </c>
      <c r="Y370" s="1" t="e">
        <f>#REF!</f>
        <v>#REF!</v>
      </c>
      <c r="Z370" s="1" t="e">
        <f>#REF!</f>
        <v>#REF!</v>
      </c>
      <c r="AA370" s="1" t="e">
        <f>#REF!</f>
        <v>#REF!</v>
      </c>
    </row>
    <row r="371" spans="20:27" s="1" customFormat="1" ht="15">
      <c r="T371" s="1" t="e">
        <f>#REF!</f>
        <v>#REF!</v>
      </c>
      <c r="U371" s="1" t="e">
        <f>#REF!</f>
        <v>#REF!</v>
      </c>
      <c r="V371" s="1" t="e">
        <f>#REF!</f>
        <v>#REF!</v>
      </c>
      <c r="W371" s="1" t="e">
        <f>#REF!</f>
        <v>#REF!</v>
      </c>
      <c r="X371" s="1" t="e">
        <f>#REF!</f>
        <v>#REF!</v>
      </c>
      <c r="Y371" s="1" t="e">
        <f>#REF!</f>
        <v>#REF!</v>
      </c>
      <c r="Z371" s="1" t="e">
        <f>#REF!</f>
        <v>#REF!</v>
      </c>
      <c r="AA371" s="1" t="e">
        <f>#REF!</f>
        <v>#REF!</v>
      </c>
    </row>
    <row r="372" spans="20:27" s="1" customFormat="1" ht="15">
      <c r="T372" s="1" t="e">
        <f>#REF!</f>
        <v>#REF!</v>
      </c>
      <c r="U372" s="1" t="e">
        <f>#REF!</f>
        <v>#REF!</v>
      </c>
      <c r="V372" s="1" t="e">
        <f>#REF!</f>
        <v>#REF!</v>
      </c>
      <c r="W372" s="1" t="e">
        <f>#REF!</f>
        <v>#REF!</v>
      </c>
      <c r="X372" s="1" t="e">
        <f>#REF!</f>
        <v>#REF!</v>
      </c>
      <c r="Y372" s="1" t="e">
        <f>#REF!</f>
        <v>#REF!</v>
      </c>
      <c r="Z372" s="1" t="e">
        <f>#REF!</f>
        <v>#REF!</v>
      </c>
      <c r="AA372" s="1" t="e">
        <f>#REF!</f>
        <v>#REF!</v>
      </c>
    </row>
    <row r="373" spans="20:27" s="1" customFormat="1" ht="15">
      <c r="T373" s="1" t="e">
        <f>#REF!</f>
        <v>#REF!</v>
      </c>
      <c r="U373" s="1" t="e">
        <f>#REF!</f>
        <v>#REF!</v>
      </c>
      <c r="V373" s="1" t="e">
        <f>#REF!</f>
        <v>#REF!</v>
      </c>
      <c r="W373" s="1" t="e">
        <f>#REF!</f>
        <v>#REF!</v>
      </c>
      <c r="X373" s="1" t="e">
        <f>#REF!</f>
        <v>#REF!</v>
      </c>
      <c r="Y373" s="1" t="e">
        <f>#REF!</f>
        <v>#REF!</v>
      </c>
      <c r="Z373" s="1" t="e">
        <f>#REF!</f>
        <v>#REF!</v>
      </c>
      <c r="AA373" s="1" t="e">
        <f>#REF!</f>
        <v>#REF!</v>
      </c>
    </row>
    <row r="374" spans="20:27" s="1" customFormat="1" ht="15">
      <c r="T374" s="1" t="e">
        <f>#REF!</f>
        <v>#REF!</v>
      </c>
      <c r="U374" s="1" t="e">
        <f>#REF!</f>
        <v>#REF!</v>
      </c>
      <c r="V374" s="1" t="e">
        <f>#REF!</f>
        <v>#REF!</v>
      </c>
      <c r="W374" s="1" t="e">
        <f>#REF!</f>
        <v>#REF!</v>
      </c>
      <c r="X374" s="1" t="e">
        <f>#REF!</f>
        <v>#REF!</v>
      </c>
      <c r="Y374" s="1" t="e">
        <f>#REF!</f>
        <v>#REF!</v>
      </c>
      <c r="Z374" s="1" t="e">
        <f>#REF!</f>
        <v>#REF!</v>
      </c>
      <c r="AA374" s="1" t="e">
        <f>#REF!</f>
        <v>#REF!</v>
      </c>
    </row>
    <row r="375" spans="20:27" s="1" customFormat="1" ht="15">
      <c r="T375" s="1" t="e">
        <f>#REF!</f>
        <v>#REF!</v>
      </c>
      <c r="U375" s="1" t="e">
        <f>#REF!</f>
        <v>#REF!</v>
      </c>
      <c r="V375" s="1" t="e">
        <f>#REF!</f>
        <v>#REF!</v>
      </c>
      <c r="W375" s="1" t="e">
        <f>#REF!</f>
        <v>#REF!</v>
      </c>
      <c r="X375" s="1" t="e">
        <f>#REF!</f>
        <v>#REF!</v>
      </c>
      <c r="Y375" s="1" t="e">
        <f>#REF!</f>
        <v>#REF!</v>
      </c>
      <c r="Z375" s="1" t="e">
        <f>#REF!</f>
        <v>#REF!</v>
      </c>
      <c r="AA375" s="1" t="e">
        <f>#REF!</f>
        <v>#REF!</v>
      </c>
    </row>
    <row r="376" spans="20:27" s="1" customFormat="1" ht="15">
      <c r="T376" s="1" t="e">
        <f>#REF!</f>
        <v>#REF!</v>
      </c>
      <c r="U376" s="1" t="e">
        <f>#REF!</f>
        <v>#REF!</v>
      </c>
      <c r="V376" s="1" t="e">
        <f>#REF!</f>
        <v>#REF!</v>
      </c>
      <c r="W376" s="1" t="e">
        <f>#REF!</f>
        <v>#REF!</v>
      </c>
      <c r="X376" s="1" t="e">
        <f>#REF!</f>
        <v>#REF!</v>
      </c>
      <c r="Y376" s="1" t="e">
        <f>#REF!</f>
        <v>#REF!</v>
      </c>
      <c r="Z376" s="1" t="e">
        <f>#REF!</f>
        <v>#REF!</v>
      </c>
      <c r="AA376" s="1" t="e">
        <f>#REF!</f>
        <v>#REF!</v>
      </c>
    </row>
    <row r="377" spans="20:27" s="1" customFormat="1" ht="15">
      <c r="T377" s="1" t="e">
        <f>#REF!</f>
        <v>#REF!</v>
      </c>
      <c r="U377" s="1" t="e">
        <f>#REF!</f>
        <v>#REF!</v>
      </c>
      <c r="V377" s="1" t="e">
        <f>#REF!</f>
        <v>#REF!</v>
      </c>
      <c r="W377" s="1" t="e">
        <f>#REF!</f>
        <v>#REF!</v>
      </c>
      <c r="X377" s="1" t="e">
        <f>#REF!</f>
        <v>#REF!</v>
      </c>
      <c r="Y377" s="1" t="e">
        <f>#REF!</f>
        <v>#REF!</v>
      </c>
      <c r="Z377" s="1" t="e">
        <f>#REF!</f>
        <v>#REF!</v>
      </c>
      <c r="AA377" s="1" t="e">
        <f>#REF!</f>
        <v>#REF!</v>
      </c>
    </row>
    <row r="378" spans="20:27" s="1" customFormat="1" ht="15">
      <c r="T378" s="1" t="e">
        <f>#REF!</f>
        <v>#REF!</v>
      </c>
      <c r="U378" s="1" t="e">
        <f>#REF!</f>
        <v>#REF!</v>
      </c>
      <c r="V378" s="1" t="e">
        <f>#REF!</f>
        <v>#REF!</v>
      </c>
      <c r="W378" s="1" t="e">
        <f>#REF!</f>
        <v>#REF!</v>
      </c>
      <c r="X378" s="1" t="e">
        <f>#REF!</f>
        <v>#REF!</v>
      </c>
      <c r="Y378" s="1" t="e">
        <f>#REF!</f>
        <v>#REF!</v>
      </c>
      <c r="Z378" s="1" t="e">
        <f>#REF!</f>
        <v>#REF!</v>
      </c>
      <c r="AA378" s="1" t="e">
        <f>#REF!</f>
        <v>#REF!</v>
      </c>
    </row>
    <row r="379" spans="20:27" s="1" customFormat="1" ht="15">
      <c r="T379" s="1" t="e">
        <f>#REF!</f>
        <v>#REF!</v>
      </c>
      <c r="U379" s="1" t="e">
        <f>#REF!</f>
        <v>#REF!</v>
      </c>
      <c r="V379" s="1" t="e">
        <f>#REF!</f>
        <v>#REF!</v>
      </c>
      <c r="W379" s="1" t="e">
        <f>#REF!</f>
        <v>#REF!</v>
      </c>
      <c r="X379" s="1" t="e">
        <f>#REF!</f>
        <v>#REF!</v>
      </c>
      <c r="Y379" s="1" t="e">
        <f>#REF!</f>
        <v>#REF!</v>
      </c>
      <c r="Z379" s="1" t="e">
        <f>#REF!</f>
        <v>#REF!</v>
      </c>
      <c r="AA379" s="1" t="e">
        <f>#REF!</f>
        <v>#REF!</v>
      </c>
    </row>
    <row r="380" spans="20:27" s="1" customFormat="1" ht="15">
      <c r="T380" s="1" t="e">
        <f>#REF!</f>
        <v>#REF!</v>
      </c>
      <c r="U380" s="1" t="e">
        <f>#REF!</f>
        <v>#REF!</v>
      </c>
      <c r="V380" s="1" t="e">
        <f>#REF!</f>
        <v>#REF!</v>
      </c>
      <c r="W380" s="1" t="e">
        <f>#REF!</f>
        <v>#REF!</v>
      </c>
      <c r="X380" s="1" t="e">
        <f>#REF!</f>
        <v>#REF!</v>
      </c>
      <c r="Y380" s="1" t="e">
        <f>#REF!</f>
        <v>#REF!</v>
      </c>
      <c r="Z380" s="1" t="e">
        <f>#REF!</f>
        <v>#REF!</v>
      </c>
      <c r="AA380" s="1" t="e">
        <f>#REF!</f>
        <v>#REF!</v>
      </c>
    </row>
    <row r="381" spans="20:27" s="1" customFormat="1" ht="15">
      <c r="T381" s="1" t="e">
        <f>#REF!</f>
        <v>#REF!</v>
      </c>
      <c r="U381" s="1" t="e">
        <f>#REF!</f>
        <v>#REF!</v>
      </c>
      <c r="V381" s="1" t="e">
        <f>#REF!</f>
        <v>#REF!</v>
      </c>
      <c r="W381" s="1" t="e">
        <f>#REF!</f>
        <v>#REF!</v>
      </c>
      <c r="X381" s="1" t="e">
        <f>#REF!</f>
        <v>#REF!</v>
      </c>
      <c r="Y381" s="1" t="e">
        <f>#REF!</f>
        <v>#REF!</v>
      </c>
      <c r="Z381" s="1" t="e">
        <f>#REF!</f>
        <v>#REF!</v>
      </c>
      <c r="AA381" s="1" t="e">
        <f>#REF!</f>
        <v>#REF!</v>
      </c>
    </row>
    <row r="382" spans="20:27" s="1" customFormat="1" ht="15">
      <c r="T382" s="1" t="e">
        <f>#REF!</f>
        <v>#REF!</v>
      </c>
      <c r="U382" s="1" t="e">
        <f>#REF!</f>
        <v>#REF!</v>
      </c>
      <c r="V382" s="1" t="e">
        <f>#REF!</f>
        <v>#REF!</v>
      </c>
      <c r="W382" s="1" t="e">
        <f>#REF!</f>
        <v>#REF!</v>
      </c>
      <c r="X382" s="1" t="e">
        <f>#REF!</f>
        <v>#REF!</v>
      </c>
      <c r="Y382" s="1" t="e">
        <f>#REF!</f>
        <v>#REF!</v>
      </c>
      <c r="Z382" s="1" t="e">
        <f>#REF!</f>
        <v>#REF!</v>
      </c>
      <c r="AA382" s="1" t="e">
        <f>#REF!</f>
        <v>#REF!</v>
      </c>
    </row>
    <row r="383" spans="20:27" s="1" customFormat="1" ht="15">
      <c r="T383" s="1" t="e">
        <f>#REF!</f>
        <v>#REF!</v>
      </c>
      <c r="U383" s="1" t="e">
        <f>#REF!</f>
        <v>#REF!</v>
      </c>
      <c r="V383" s="1" t="e">
        <f>#REF!</f>
        <v>#REF!</v>
      </c>
      <c r="W383" s="1" t="e">
        <f>#REF!</f>
        <v>#REF!</v>
      </c>
      <c r="X383" s="1" t="e">
        <f>#REF!</f>
        <v>#REF!</v>
      </c>
      <c r="Y383" s="1" t="e">
        <f>#REF!</f>
        <v>#REF!</v>
      </c>
      <c r="Z383" s="1" t="e">
        <f>#REF!</f>
        <v>#REF!</v>
      </c>
      <c r="AA383" s="1" t="e">
        <f>#REF!</f>
        <v>#REF!</v>
      </c>
    </row>
    <row r="384" spans="20:27" s="1" customFormat="1" ht="15">
      <c r="T384" s="1" t="e">
        <f>#REF!</f>
        <v>#REF!</v>
      </c>
      <c r="U384" s="1" t="e">
        <f>#REF!</f>
        <v>#REF!</v>
      </c>
      <c r="V384" s="1" t="e">
        <f>#REF!</f>
        <v>#REF!</v>
      </c>
      <c r="W384" s="1" t="e">
        <f>#REF!</f>
        <v>#REF!</v>
      </c>
      <c r="X384" s="1" t="e">
        <f>#REF!</f>
        <v>#REF!</v>
      </c>
      <c r="Y384" s="1" t="e">
        <f>#REF!</f>
        <v>#REF!</v>
      </c>
      <c r="Z384" s="1" t="e">
        <f>#REF!</f>
        <v>#REF!</v>
      </c>
      <c r="AA384" s="1" t="e">
        <f>#REF!</f>
        <v>#REF!</v>
      </c>
    </row>
    <row r="385" spans="20:27" s="1" customFormat="1" ht="15">
      <c r="T385" s="1" t="e">
        <f>#REF!</f>
        <v>#REF!</v>
      </c>
      <c r="U385" s="1" t="e">
        <f>#REF!</f>
        <v>#REF!</v>
      </c>
      <c r="V385" s="1" t="e">
        <f>#REF!</f>
        <v>#REF!</v>
      </c>
      <c r="W385" s="1" t="e">
        <f>#REF!</f>
        <v>#REF!</v>
      </c>
      <c r="X385" s="1" t="e">
        <f>#REF!</f>
        <v>#REF!</v>
      </c>
      <c r="Y385" s="1" t="e">
        <f>#REF!</f>
        <v>#REF!</v>
      </c>
      <c r="Z385" s="1" t="e">
        <f>#REF!</f>
        <v>#REF!</v>
      </c>
      <c r="AA385" s="1" t="e">
        <f>#REF!</f>
        <v>#REF!</v>
      </c>
    </row>
    <row r="386" spans="20:27" s="1" customFormat="1" ht="15">
      <c r="T386" s="1" t="e">
        <f>#REF!</f>
        <v>#REF!</v>
      </c>
      <c r="U386" s="1" t="e">
        <f>#REF!</f>
        <v>#REF!</v>
      </c>
      <c r="V386" s="1" t="e">
        <f>#REF!</f>
        <v>#REF!</v>
      </c>
      <c r="W386" s="1" t="e">
        <f>#REF!</f>
        <v>#REF!</v>
      </c>
      <c r="X386" s="1" t="e">
        <f>#REF!</f>
        <v>#REF!</v>
      </c>
      <c r="Y386" s="1" t="e">
        <f>#REF!</f>
        <v>#REF!</v>
      </c>
      <c r="Z386" s="1" t="e">
        <f>#REF!</f>
        <v>#REF!</v>
      </c>
      <c r="AA386" s="1" t="e">
        <f>#REF!</f>
        <v>#REF!</v>
      </c>
    </row>
    <row r="387" spans="20:27" s="1" customFormat="1" ht="15">
      <c r="T387" s="1" t="e">
        <f>#REF!</f>
        <v>#REF!</v>
      </c>
      <c r="U387" s="1" t="e">
        <f>#REF!</f>
        <v>#REF!</v>
      </c>
      <c r="V387" s="1" t="e">
        <f>#REF!</f>
        <v>#REF!</v>
      </c>
      <c r="W387" s="1" t="e">
        <f>#REF!</f>
        <v>#REF!</v>
      </c>
      <c r="X387" s="1" t="e">
        <f>#REF!</f>
        <v>#REF!</v>
      </c>
      <c r="Y387" s="1" t="e">
        <f>#REF!</f>
        <v>#REF!</v>
      </c>
      <c r="Z387" s="1" t="e">
        <f>#REF!</f>
        <v>#REF!</v>
      </c>
      <c r="AA387" s="1" t="e">
        <f>#REF!</f>
        <v>#REF!</v>
      </c>
    </row>
    <row r="388" spans="20:27" s="1" customFormat="1" ht="15">
      <c r="T388" s="1" t="e">
        <f>#REF!</f>
        <v>#REF!</v>
      </c>
      <c r="U388" s="1" t="e">
        <f>#REF!</f>
        <v>#REF!</v>
      </c>
      <c r="V388" s="1" t="e">
        <f>#REF!</f>
        <v>#REF!</v>
      </c>
      <c r="W388" s="1" t="e">
        <f>#REF!</f>
        <v>#REF!</v>
      </c>
      <c r="X388" s="1" t="e">
        <f>#REF!</f>
        <v>#REF!</v>
      </c>
      <c r="Y388" s="1" t="e">
        <f>#REF!</f>
        <v>#REF!</v>
      </c>
      <c r="Z388" s="1" t="e">
        <f>#REF!</f>
        <v>#REF!</v>
      </c>
      <c r="AA388" s="1" t="e">
        <f>#REF!</f>
        <v>#REF!</v>
      </c>
    </row>
    <row r="389" spans="20:27" s="1" customFormat="1" ht="15">
      <c r="T389" s="1" t="e">
        <f>#REF!</f>
        <v>#REF!</v>
      </c>
      <c r="U389" s="1" t="e">
        <f>#REF!</f>
        <v>#REF!</v>
      </c>
      <c r="V389" s="1" t="e">
        <f>#REF!</f>
        <v>#REF!</v>
      </c>
      <c r="W389" s="1" t="e">
        <f>#REF!</f>
        <v>#REF!</v>
      </c>
      <c r="X389" s="1" t="e">
        <f>#REF!</f>
        <v>#REF!</v>
      </c>
      <c r="Y389" s="1" t="e">
        <f>#REF!</f>
        <v>#REF!</v>
      </c>
      <c r="Z389" s="1" t="e">
        <f>#REF!</f>
        <v>#REF!</v>
      </c>
      <c r="AA389" s="1" t="e">
        <f>#REF!</f>
        <v>#REF!</v>
      </c>
    </row>
    <row r="390" spans="20:27" s="1" customFormat="1" ht="15">
      <c r="T390" s="1" t="e">
        <f>#REF!</f>
        <v>#REF!</v>
      </c>
      <c r="U390" s="1" t="e">
        <f>#REF!</f>
        <v>#REF!</v>
      </c>
      <c r="V390" s="1" t="e">
        <f>#REF!</f>
        <v>#REF!</v>
      </c>
      <c r="W390" s="1" t="e">
        <f>#REF!</f>
        <v>#REF!</v>
      </c>
      <c r="X390" s="1" t="e">
        <f>#REF!</f>
        <v>#REF!</v>
      </c>
      <c r="Y390" s="1" t="e">
        <f>#REF!</f>
        <v>#REF!</v>
      </c>
      <c r="Z390" s="1" t="e">
        <f>#REF!</f>
        <v>#REF!</v>
      </c>
      <c r="AA390" s="1" t="e">
        <f>#REF!</f>
        <v>#REF!</v>
      </c>
    </row>
    <row r="391" spans="20:27" s="1" customFormat="1" ht="15">
      <c r="T391" s="1" t="e">
        <f>#REF!</f>
        <v>#REF!</v>
      </c>
      <c r="U391" s="1" t="e">
        <f>#REF!</f>
        <v>#REF!</v>
      </c>
      <c r="V391" s="1" t="e">
        <f>#REF!</f>
        <v>#REF!</v>
      </c>
      <c r="W391" s="1" t="e">
        <f>#REF!</f>
        <v>#REF!</v>
      </c>
      <c r="X391" s="1" t="e">
        <f>#REF!</f>
        <v>#REF!</v>
      </c>
      <c r="Y391" s="1" t="e">
        <f>#REF!</f>
        <v>#REF!</v>
      </c>
      <c r="Z391" s="1" t="e">
        <f>#REF!</f>
        <v>#REF!</v>
      </c>
      <c r="AA391" s="1" t="e">
        <f>#REF!</f>
        <v>#REF!</v>
      </c>
    </row>
    <row r="392" spans="20:27" s="1" customFormat="1" ht="15">
      <c r="T392" s="1" t="e">
        <f>#REF!</f>
        <v>#REF!</v>
      </c>
      <c r="U392" s="1" t="e">
        <f>#REF!</f>
        <v>#REF!</v>
      </c>
      <c r="V392" s="1" t="e">
        <f>#REF!</f>
        <v>#REF!</v>
      </c>
      <c r="W392" s="1" t="e">
        <f>#REF!</f>
        <v>#REF!</v>
      </c>
      <c r="X392" s="1" t="e">
        <f>#REF!</f>
        <v>#REF!</v>
      </c>
      <c r="Y392" s="1" t="e">
        <f>#REF!</f>
        <v>#REF!</v>
      </c>
      <c r="Z392" s="1" t="e">
        <f>#REF!</f>
        <v>#REF!</v>
      </c>
      <c r="AA392" s="1" t="e">
        <f>#REF!</f>
        <v>#REF!</v>
      </c>
    </row>
    <row r="393" spans="20:27" s="1" customFormat="1" ht="15">
      <c r="T393" s="1" t="e">
        <f>#REF!</f>
        <v>#REF!</v>
      </c>
      <c r="U393" s="1" t="e">
        <f>#REF!</f>
        <v>#REF!</v>
      </c>
      <c r="V393" s="1" t="e">
        <f>#REF!</f>
        <v>#REF!</v>
      </c>
      <c r="W393" s="1" t="e">
        <f>#REF!</f>
        <v>#REF!</v>
      </c>
      <c r="X393" s="1" t="e">
        <f>#REF!</f>
        <v>#REF!</v>
      </c>
      <c r="Y393" s="1" t="e">
        <f>#REF!</f>
        <v>#REF!</v>
      </c>
      <c r="Z393" s="1" t="e">
        <f>#REF!</f>
        <v>#REF!</v>
      </c>
      <c r="AA393" s="1" t="e">
        <f>#REF!</f>
        <v>#REF!</v>
      </c>
    </row>
    <row r="394" spans="20:27" s="1" customFormat="1" ht="15">
      <c r="T394" s="1" t="e">
        <f>#REF!</f>
        <v>#REF!</v>
      </c>
      <c r="U394" s="1" t="e">
        <f>#REF!</f>
        <v>#REF!</v>
      </c>
      <c r="V394" s="1" t="e">
        <f>#REF!</f>
        <v>#REF!</v>
      </c>
      <c r="W394" s="1" t="e">
        <f>#REF!</f>
        <v>#REF!</v>
      </c>
      <c r="X394" s="1" t="e">
        <f>#REF!</f>
        <v>#REF!</v>
      </c>
      <c r="Y394" s="1" t="e">
        <f>#REF!</f>
        <v>#REF!</v>
      </c>
      <c r="Z394" s="1" t="e">
        <f>#REF!</f>
        <v>#REF!</v>
      </c>
      <c r="AA394" s="1" t="e">
        <f>#REF!</f>
        <v>#REF!</v>
      </c>
    </row>
    <row r="395" spans="20:27" s="1" customFormat="1" ht="15">
      <c r="T395" s="1" t="e">
        <f>#REF!</f>
        <v>#REF!</v>
      </c>
      <c r="U395" s="1" t="e">
        <f>#REF!</f>
        <v>#REF!</v>
      </c>
      <c r="V395" s="1" t="e">
        <f>#REF!</f>
        <v>#REF!</v>
      </c>
      <c r="W395" s="1" t="e">
        <f>#REF!</f>
        <v>#REF!</v>
      </c>
      <c r="X395" s="1" t="e">
        <f>#REF!</f>
        <v>#REF!</v>
      </c>
      <c r="Y395" s="1" t="e">
        <f>#REF!</f>
        <v>#REF!</v>
      </c>
      <c r="Z395" s="1" t="e">
        <f>#REF!</f>
        <v>#REF!</v>
      </c>
      <c r="AA395" s="1" t="e">
        <f>#REF!</f>
        <v>#REF!</v>
      </c>
    </row>
    <row r="396" spans="20:27" s="1" customFormat="1" ht="15">
      <c r="T396" s="1" t="e">
        <f>#REF!</f>
        <v>#REF!</v>
      </c>
      <c r="U396" s="1" t="e">
        <f>#REF!</f>
        <v>#REF!</v>
      </c>
      <c r="V396" s="1" t="e">
        <f>#REF!</f>
        <v>#REF!</v>
      </c>
      <c r="W396" s="1" t="e">
        <f>#REF!</f>
        <v>#REF!</v>
      </c>
      <c r="X396" s="1" t="e">
        <f>#REF!</f>
        <v>#REF!</v>
      </c>
      <c r="Y396" s="1" t="e">
        <f>#REF!</f>
        <v>#REF!</v>
      </c>
      <c r="Z396" s="1" t="e">
        <f>#REF!</f>
        <v>#REF!</v>
      </c>
      <c r="AA396" s="1" t="e">
        <f>#REF!</f>
        <v>#REF!</v>
      </c>
    </row>
    <row r="397" spans="20:27" s="1" customFormat="1" ht="15">
      <c r="T397" s="1" t="e">
        <f>#REF!</f>
        <v>#REF!</v>
      </c>
      <c r="U397" s="1" t="e">
        <f>#REF!</f>
        <v>#REF!</v>
      </c>
      <c r="V397" s="1" t="e">
        <f>#REF!</f>
        <v>#REF!</v>
      </c>
      <c r="W397" s="1" t="e">
        <f>#REF!</f>
        <v>#REF!</v>
      </c>
      <c r="X397" s="1" t="e">
        <f>#REF!</f>
        <v>#REF!</v>
      </c>
      <c r="Y397" s="1" t="e">
        <f>#REF!</f>
        <v>#REF!</v>
      </c>
      <c r="Z397" s="1" t="e">
        <f>#REF!</f>
        <v>#REF!</v>
      </c>
      <c r="AA397" s="1" t="e">
        <f>#REF!</f>
        <v>#REF!</v>
      </c>
    </row>
    <row r="398" spans="20:27" s="1" customFormat="1" ht="15">
      <c r="T398" s="1" t="e">
        <f>#REF!</f>
        <v>#REF!</v>
      </c>
      <c r="U398" s="1" t="e">
        <f>#REF!</f>
        <v>#REF!</v>
      </c>
      <c r="V398" s="1" t="e">
        <f>#REF!</f>
        <v>#REF!</v>
      </c>
      <c r="W398" s="1" t="e">
        <f>#REF!</f>
        <v>#REF!</v>
      </c>
      <c r="X398" s="1" t="e">
        <f>#REF!</f>
        <v>#REF!</v>
      </c>
      <c r="Y398" s="1" t="e">
        <f>#REF!</f>
        <v>#REF!</v>
      </c>
      <c r="Z398" s="1" t="e">
        <f>#REF!</f>
        <v>#REF!</v>
      </c>
      <c r="AA398" s="1" t="e">
        <f>#REF!</f>
        <v>#REF!</v>
      </c>
    </row>
    <row r="399" spans="20:27" s="1" customFormat="1" ht="15">
      <c r="T399" s="1" t="e">
        <f>#REF!</f>
        <v>#REF!</v>
      </c>
      <c r="U399" s="1" t="e">
        <f>#REF!</f>
        <v>#REF!</v>
      </c>
      <c r="V399" s="1" t="e">
        <f>#REF!</f>
        <v>#REF!</v>
      </c>
      <c r="W399" s="1" t="e">
        <f>#REF!</f>
        <v>#REF!</v>
      </c>
      <c r="X399" s="1" t="e">
        <f>#REF!</f>
        <v>#REF!</v>
      </c>
      <c r="Y399" s="1" t="e">
        <f>#REF!</f>
        <v>#REF!</v>
      </c>
      <c r="Z399" s="1" t="e">
        <f>#REF!</f>
        <v>#REF!</v>
      </c>
      <c r="AA399" s="1" t="e">
        <f>#REF!</f>
        <v>#REF!</v>
      </c>
    </row>
    <row r="400" spans="20:27" s="1" customFormat="1" ht="15">
      <c r="T400" s="1" t="e">
        <f>#REF!</f>
        <v>#REF!</v>
      </c>
      <c r="U400" s="1" t="e">
        <f>#REF!</f>
        <v>#REF!</v>
      </c>
      <c r="V400" s="1" t="e">
        <f>#REF!</f>
        <v>#REF!</v>
      </c>
      <c r="W400" s="1" t="e">
        <f>#REF!</f>
        <v>#REF!</v>
      </c>
      <c r="X400" s="1" t="e">
        <f>#REF!</f>
        <v>#REF!</v>
      </c>
      <c r="Y400" s="1" t="e">
        <f>#REF!</f>
        <v>#REF!</v>
      </c>
      <c r="Z400" s="1" t="e">
        <f>#REF!</f>
        <v>#REF!</v>
      </c>
      <c r="AA400" s="1" t="e">
        <f>#REF!</f>
        <v>#REF!</v>
      </c>
    </row>
    <row r="401" spans="20:27" s="1" customFormat="1" ht="15">
      <c r="T401" s="1" t="e">
        <f>#REF!</f>
        <v>#REF!</v>
      </c>
      <c r="U401" s="1" t="e">
        <f>#REF!</f>
        <v>#REF!</v>
      </c>
      <c r="V401" s="1" t="e">
        <f>#REF!</f>
        <v>#REF!</v>
      </c>
      <c r="W401" s="1" t="e">
        <f>#REF!</f>
        <v>#REF!</v>
      </c>
      <c r="X401" s="1" t="e">
        <f>#REF!</f>
        <v>#REF!</v>
      </c>
      <c r="Y401" s="1" t="e">
        <f>#REF!</f>
        <v>#REF!</v>
      </c>
      <c r="Z401" s="1" t="e">
        <f>#REF!</f>
        <v>#REF!</v>
      </c>
      <c r="AA401" s="1" t="e">
        <f>#REF!</f>
        <v>#REF!</v>
      </c>
    </row>
    <row r="402" spans="20:27" s="1" customFormat="1" ht="15">
      <c r="T402" s="1" t="e">
        <f>#REF!</f>
        <v>#REF!</v>
      </c>
      <c r="U402" s="1" t="e">
        <f>#REF!</f>
        <v>#REF!</v>
      </c>
      <c r="V402" s="1" t="e">
        <f>#REF!</f>
        <v>#REF!</v>
      </c>
      <c r="W402" s="1" t="e">
        <f>#REF!</f>
        <v>#REF!</v>
      </c>
      <c r="X402" s="1" t="e">
        <f>#REF!</f>
        <v>#REF!</v>
      </c>
      <c r="Y402" s="1" t="e">
        <f>#REF!</f>
        <v>#REF!</v>
      </c>
      <c r="Z402" s="1" t="e">
        <f>#REF!</f>
        <v>#REF!</v>
      </c>
      <c r="AA402" s="1" t="e">
        <f>#REF!</f>
        <v>#REF!</v>
      </c>
    </row>
    <row r="403" spans="20:27" s="1" customFormat="1" ht="15">
      <c r="T403" s="1" t="e">
        <f>#REF!</f>
        <v>#REF!</v>
      </c>
      <c r="U403" s="1" t="e">
        <f>#REF!</f>
        <v>#REF!</v>
      </c>
      <c r="V403" s="1" t="e">
        <f>#REF!</f>
        <v>#REF!</v>
      </c>
      <c r="W403" s="1" t="e">
        <f>#REF!</f>
        <v>#REF!</v>
      </c>
      <c r="X403" s="1" t="e">
        <f>#REF!</f>
        <v>#REF!</v>
      </c>
      <c r="Y403" s="1" t="e">
        <f>#REF!</f>
        <v>#REF!</v>
      </c>
      <c r="Z403" s="1" t="e">
        <f>#REF!</f>
        <v>#REF!</v>
      </c>
      <c r="AA403" s="1" t="e">
        <f>#REF!</f>
        <v>#REF!</v>
      </c>
    </row>
    <row r="404" spans="20:27" s="1" customFormat="1" ht="15">
      <c r="T404" s="1" t="e">
        <f>#REF!</f>
        <v>#REF!</v>
      </c>
      <c r="U404" s="1" t="e">
        <f>#REF!</f>
        <v>#REF!</v>
      </c>
      <c r="V404" s="1" t="e">
        <f>#REF!</f>
        <v>#REF!</v>
      </c>
      <c r="W404" s="1" t="e">
        <f>#REF!</f>
        <v>#REF!</v>
      </c>
      <c r="X404" s="1" t="e">
        <f>#REF!</f>
        <v>#REF!</v>
      </c>
      <c r="Y404" s="1" t="e">
        <f>#REF!</f>
        <v>#REF!</v>
      </c>
      <c r="Z404" s="1" t="e">
        <f>#REF!</f>
        <v>#REF!</v>
      </c>
      <c r="AA404" s="1" t="e">
        <f>#REF!</f>
        <v>#REF!</v>
      </c>
    </row>
    <row r="405" spans="20:27" s="1" customFormat="1" ht="15">
      <c r="T405" s="1" t="e">
        <f>#REF!</f>
        <v>#REF!</v>
      </c>
      <c r="U405" s="1" t="e">
        <f>#REF!</f>
        <v>#REF!</v>
      </c>
      <c r="V405" s="1" t="e">
        <f>#REF!</f>
        <v>#REF!</v>
      </c>
      <c r="W405" s="1" t="e">
        <f>#REF!</f>
        <v>#REF!</v>
      </c>
      <c r="X405" s="1" t="e">
        <f>#REF!</f>
        <v>#REF!</v>
      </c>
      <c r="Y405" s="1" t="e">
        <f>#REF!</f>
        <v>#REF!</v>
      </c>
      <c r="Z405" s="1" t="e">
        <f>#REF!</f>
        <v>#REF!</v>
      </c>
      <c r="AA405" s="1" t="e">
        <f>#REF!</f>
        <v>#REF!</v>
      </c>
    </row>
    <row r="406" spans="20:27" s="1" customFormat="1" ht="15">
      <c r="T406" s="1" t="e">
        <f>#REF!</f>
        <v>#REF!</v>
      </c>
      <c r="U406" s="1" t="e">
        <f>#REF!</f>
        <v>#REF!</v>
      </c>
      <c r="V406" s="1" t="e">
        <f>#REF!</f>
        <v>#REF!</v>
      </c>
      <c r="W406" s="1" t="e">
        <f>#REF!</f>
        <v>#REF!</v>
      </c>
      <c r="X406" s="1" t="e">
        <f>#REF!</f>
        <v>#REF!</v>
      </c>
      <c r="Y406" s="1" t="e">
        <f>#REF!</f>
        <v>#REF!</v>
      </c>
      <c r="Z406" s="1" t="e">
        <f>#REF!</f>
        <v>#REF!</v>
      </c>
      <c r="AA406" s="1" t="e">
        <f>#REF!</f>
        <v>#REF!</v>
      </c>
    </row>
    <row r="407" spans="20:27" s="1" customFormat="1" ht="15">
      <c r="T407" s="1" t="e">
        <f>#REF!</f>
        <v>#REF!</v>
      </c>
      <c r="U407" s="1" t="e">
        <f>#REF!</f>
        <v>#REF!</v>
      </c>
      <c r="V407" s="1" t="e">
        <f>#REF!</f>
        <v>#REF!</v>
      </c>
      <c r="W407" s="1" t="e">
        <f>#REF!</f>
        <v>#REF!</v>
      </c>
      <c r="X407" s="1" t="e">
        <f>#REF!</f>
        <v>#REF!</v>
      </c>
      <c r="Y407" s="1" t="e">
        <f>#REF!</f>
        <v>#REF!</v>
      </c>
      <c r="Z407" s="1" t="e">
        <f>#REF!</f>
        <v>#REF!</v>
      </c>
      <c r="AA407" s="1" t="e">
        <f>#REF!</f>
        <v>#REF!</v>
      </c>
    </row>
    <row r="408" spans="20:27" s="1" customFormat="1" ht="15">
      <c r="T408" s="1" t="e">
        <f>#REF!</f>
        <v>#REF!</v>
      </c>
      <c r="U408" s="1" t="e">
        <f>#REF!</f>
        <v>#REF!</v>
      </c>
      <c r="V408" s="1" t="e">
        <f>#REF!</f>
        <v>#REF!</v>
      </c>
      <c r="W408" s="1" t="e">
        <f>#REF!</f>
        <v>#REF!</v>
      </c>
      <c r="X408" s="1" t="e">
        <f>#REF!</f>
        <v>#REF!</v>
      </c>
      <c r="Y408" s="1" t="e">
        <f>#REF!</f>
        <v>#REF!</v>
      </c>
      <c r="Z408" s="1" t="e">
        <f>#REF!</f>
        <v>#REF!</v>
      </c>
      <c r="AA408" s="1" t="e">
        <f>#REF!</f>
        <v>#REF!</v>
      </c>
    </row>
    <row r="409" spans="20:27" s="1" customFormat="1" ht="15">
      <c r="T409" s="1" t="e">
        <f>#REF!</f>
        <v>#REF!</v>
      </c>
      <c r="U409" s="1" t="e">
        <f>#REF!</f>
        <v>#REF!</v>
      </c>
      <c r="V409" s="1" t="e">
        <f>#REF!</f>
        <v>#REF!</v>
      </c>
      <c r="W409" s="1" t="e">
        <f>#REF!</f>
        <v>#REF!</v>
      </c>
      <c r="X409" s="1" t="e">
        <f>#REF!</f>
        <v>#REF!</v>
      </c>
      <c r="Y409" s="1" t="e">
        <f>#REF!</f>
        <v>#REF!</v>
      </c>
      <c r="Z409" s="1" t="e">
        <f>#REF!</f>
        <v>#REF!</v>
      </c>
      <c r="AA409" s="1" t="e">
        <f>#REF!</f>
        <v>#REF!</v>
      </c>
    </row>
    <row r="410" spans="20:27" s="1" customFormat="1" ht="15">
      <c r="T410" s="1" t="e">
        <f>#REF!</f>
        <v>#REF!</v>
      </c>
      <c r="U410" s="1" t="e">
        <f>#REF!</f>
        <v>#REF!</v>
      </c>
      <c r="V410" s="1" t="e">
        <f>#REF!</f>
        <v>#REF!</v>
      </c>
      <c r="W410" s="1" t="e">
        <f>#REF!</f>
        <v>#REF!</v>
      </c>
      <c r="X410" s="1" t="e">
        <f>#REF!</f>
        <v>#REF!</v>
      </c>
      <c r="Y410" s="1" t="e">
        <f>#REF!</f>
        <v>#REF!</v>
      </c>
      <c r="Z410" s="1" t="e">
        <f>#REF!</f>
        <v>#REF!</v>
      </c>
      <c r="AA410" s="1" t="e">
        <f>#REF!</f>
        <v>#REF!</v>
      </c>
    </row>
    <row r="411" spans="20:27" s="1" customFormat="1" ht="15">
      <c r="T411" s="1" t="e">
        <f>#REF!</f>
        <v>#REF!</v>
      </c>
      <c r="U411" s="1" t="e">
        <f>#REF!</f>
        <v>#REF!</v>
      </c>
      <c r="V411" s="1" t="e">
        <f>#REF!</f>
        <v>#REF!</v>
      </c>
      <c r="W411" s="1" t="e">
        <f>#REF!</f>
        <v>#REF!</v>
      </c>
      <c r="X411" s="1" t="e">
        <f>#REF!</f>
        <v>#REF!</v>
      </c>
      <c r="Y411" s="1" t="e">
        <f>#REF!</f>
        <v>#REF!</v>
      </c>
      <c r="Z411" s="1" t="e">
        <f>#REF!</f>
        <v>#REF!</v>
      </c>
      <c r="AA411" s="1" t="e">
        <f>#REF!</f>
        <v>#REF!</v>
      </c>
    </row>
    <row r="412" spans="20:27" s="1" customFormat="1" ht="15">
      <c r="T412" s="1" t="e">
        <f>#REF!</f>
        <v>#REF!</v>
      </c>
      <c r="U412" s="1" t="e">
        <f>#REF!</f>
        <v>#REF!</v>
      </c>
      <c r="V412" s="1" t="e">
        <f>#REF!</f>
        <v>#REF!</v>
      </c>
      <c r="W412" s="1" t="e">
        <f>#REF!</f>
        <v>#REF!</v>
      </c>
      <c r="X412" s="1" t="e">
        <f>#REF!</f>
        <v>#REF!</v>
      </c>
      <c r="Y412" s="1" t="e">
        <f>#REF!</f>
        <v>#REF!</v>
      </c>
      <c r="Z412" s="1" t="e">
        <f>#REF!</f>
        <v>#REF!</v>
      </c>
      <c r="AA412" s="1" t="e">
        <f>#REF!</f>
        <v>#REF!</v>
      </c>
    </row>
    <row r="413" spans="20:27" s="1" customFormat="1" ht="15">
      <c r="T413" s="1" t="e">
        <f>#REF!</f>
        <v>#REF!</v>
      </c>
      <c r="U413" s="1" t="e">
        <f>#REF!</f>
        <v>#REF!</v>
      </c>
      <c r="V413" s="1" t="e">
        <f>#REF!</f>
        <v>#REF!</v>
      </c>
      <c r="W413" s="1" t="e">
        <f>#REF!</f>
        <v>#REF!</v>
      </c>
      <c r="X413" s="1" t="e">
        <f>#REF!</f>
        <v>#REF!</v>
      </c>
      <c r="Y413" s="1" t="e">
        <f>#REF!</f>
        <v>#REF!</v>
      </c>
      <c r="Z413" s="1" t="e">
        <f>#REF!</f>
        <v>#REF!</v>
      </c>
      <c r="AA413" s="1" t="e">
        <f>#REF!</f>
        <v>#REF!</v>
      </c>
    </row>
    <row r="414" spans="20:27" s="1" customFormat="1" ht="15">
      <c r="T414" s="1" t="e">
        <f>#REF!</f>
        <v>#REF!</v>
      </c>
      <c r="U414" s="1" t="e">
        <f>#REF!</f>
        <v>#REF!</v>
      </c>
      <c r="V414" s="1" t="e">
        <f>#REF!</f>
        <v>#REF!</v>
      </c>
      <c r="W414" s="1" t="e">
        <f>#REF!</f>
        <v>#REF!</v>
      </c>
      <c r="X414" s="1" t="e">
        <f>#REF!</f>
        <v>#REF!</v>
      </c>
      <c r="Y414" s="1" t="e">
        <f>#REF!</f>
        <v>#REF!</v>
      </c>
      <c r="Z414" s="1" t="e">
        <f>#REF!</f>
        <v>#REF!</v>
      </c>
      <c r="AA414" s="1" t="e">
        <f>#REF!</f>
        <v>#REF!</v>
      </c>
    </row>
    <row r="415" spans="20:27" s="1" customFormat="1" ht="15">
      <c r="T415" s="1" t="e">
        <f>#REF!</f>
        <v>#REF!</v>
      </c>
      <c r="U415" s="1" t="e">
        <f>#REF!</f>
        <v>#REF!</v>
      </c>
      <c r="V415" s="1" t="e">
        <f>#REF!</f>
        <v>#REF!</v>
      </c>
      <c r="W415" s="1" t="e">
        <f>#REF!</f>
        <v>#REF!</v>
      </c>
      <c r="X415" s="1" t="e">
        <f>#REF!</f>
        <v>#REF!</v>
      </c>
      <c r="Y415" s="1" t="e">
        <f>#REF!</f>
        <v>#REF!</v>
      </c>
      <c r="Z415" s="1" t="e">
        <f>#REF!</f>
        <v>#REF!</v>
      </c>
      <c r="AA415" s="1" t="e">
        <f>#REF!</f>
        <v>#REF!</v>
      </c>
    </row>
    <row r="416" spans="20:27" s="1" customFormat="1" ht="15">
      <c r="T416" s="1" t="e">
        <f>#REF!</f>
        <v>#REF!</v>
      </c>
      <c r="U416" s="1" t="e">
        <f>#REF!</f>
        <v>#REF!</v>
      </c>
      <c r="V416" s="1" t="e">
        <f>#REF!</f>
        <v>#REF!</v>
      </c>
      <c r="W416" s="1" t="e">
        <f>#REF!</f>
        <v>#REF!</v>
      </c>
      <c r="X416" s="1" t="e">
        <f>#REF!</f>
        <v>#REF!</v>
      </c>
      <c r="Y416" s="1" t="e">
        <f>#REF!</f>
        <v>#REF!</v>
      </c>
      <c r="Z416" s="1" t="e">
        <f>#REF!</f>
        <v>#REF!</v>
      </c>
      <c r="AA416" s="1" t="e">
        <f>#REF!</f>
        <v>#REF!</v>
      </c>
    </row>
    <row r="417" spans="20:27" s="1" customFormat="1" ht="15">
      <c r="T417" s="1" t="e">
        <f>#REF!</f>
        <v>#REF!</v>
      </c>
      <c r="U417" s="1" t="e">
        <f>#REF!</f>
        <v>#REF!</v>
      </c>
      <c r="V417" s="1" t="e">
        <f>#REF!</f>
        <v>#REF!</v>
      </c>
      <c r="W417" s="1" t="e">
        <f>#REF!</f>
        <v>#REF!</v>
      </c>
      <c r="X417" s="1" t="e">
        <f>#REF!</f>
        <v>#REF!</v>
      </c>
      <c r="Y417" s="1" t="e">
        <f>#REF!</f>
        <v>#REF!</v>
      </c>
      <c r="Z417" s="1" t="e">
        <f>#REF!</f>
        <v>#REF!</v>
      </c>
      <c r="AA417" s="1" t="e">
        <f>#REF!</f>
        <v>#REF!</v>
      </c>
    </row>
    <row r="418" spans="20:27" s="1" customFormat="1" ht="15">
      <c r="T418" s="1" t="e">
        <f>#REF!</f>
        <v>#REF!</v>
      </c>
      <c r="U418" s="1" t="e">
        <f>#REF!</f>
        <v>#REF!</v>
      </c>
      <c r="V418" s="1" t="e">
        <f>#REF!</f>
        <v>#REF!</v>
      </c>
      <c r="W418" s="1" t="e">
        <f>#REF!</f>
        <v>#REF!</v>
      </c>
      <c r="X418" s="1" t="e">
        <f>#REF!</f>
        <v>#REF!</v>
      </c>
      <c r="Y418" s="1" t="e">
        <f>#REF!</f>
        <v>#REF!</v>
      </c>
      <c r="Z418" s="1" t="e">
        <f>#REF!</f>
        <v>#REF!</v>
      </c>
      <c r="AA418" s="1" t="e">
        <f>#REF!</f>
        <v>#REF!</v>
      </c>
    </row>
    <row r="419" spans="20:27" s="1" customFormat="1" ht="15">
      <c r="T419" s="1" t="e">
        <f>#REF!</f>
        <v>#REF!</v>
      </c>
      <c r="U419" s="1" t="e">
        <f>#REF!</f>
        <v>#REF!</v>
      </c>
      <c r="V419" s="1" t="e">
        <f>#REF!</f>
        <v>#REF!</v>
      </c>
      <c r="W419" s="1" t="e">
        <f>#REF!</f>
        <v>#REF!</v>
      </c>
      <c r="X419" s="1" t="e">
        <f>#REF!</f>
        <v>#REF!</v>
      </c>
      <c r="Y419" s="1" t="e">
        <f>#REF!</f>
        <v>#REF!</v>
      </c>
      <c r="Z419" s="1" t="e">
        <f>#REF!</f>
        <v>#REF!</v>
      </c>
      <c r="AA419" s="1" t="e">
        <f>#REF!</f>
        <v>#REF!</v>
      </c>
    </row>
    <row r="420" spans="20:27" s="1" customFormat="1" ht="15">
      <c r="T420" s="1" t="e">
        <f>#REF!</f>
        <v>#REF!</v>
      </c>
      <c r="U420" s="1" t="e">
        <f>#REF!</f>
        <v>#REF!</v>
      </c>
      <c r="V420" s="1" t="e">
        <f>#REF!</f>
        <v>#REF!</v>
      </c>
      <c r="W420" s="1" t="e">
        <f>#REF!</f>
        <v>#REF!</v>
      </c>
      <c r="X420" s="1" t="e">
        <f>#REF!</f>
        <v>#REF!</v>
      </c>
      <c r="Y420" s="1" t="e">
        <f>#REF!</f>
        <v>#REF!</v>
      </c>
      <c r="Z420" s="1" t="e">
        <f>#REF!</f>
        <v>#REF!</v>
      </c>
      <c r="AA420" s="1" t="e">
        <f>#REF!</f>
        <v>#REF!</v>
      </c>
    </row>
    <row r="421" spans="20:27" s="1" customFormat="1" ht="15">
      <c r="T421" s="1" t="e">
        <f>#REF!</f>
        <v>#REF!</v>
      </c>
      <c r="U421" s="1" t="e">
        <f>#REF!</f>
        <v>#REF!</v>
      </c>
      <c r="V421" s="1" t="e">
        <f>#REF!</f>
        <v>#REF!</v>
      </c>
      <c r="W421" s="1" t="e">
        <f>#REF!</f>
        <v>#REF!</v>
      </c>
      <c r="X421" s="1" t="e">
        <f>#REF!</f>
        <v>#REF!</v>
      </c>
      <c r="Y421" s="1" t="e">
        <f>#REF!</f>
        <v>#REF!</v>
      </c>
      <c r="Z421" s="1" t="e">
        <f>#REF!</f>
        <v>#REF!</v>
      </c>
      <c r="AA421" s="1" t="e">
        <f>#REF!</f>
        <v>#REF!</v>
      </c>
    </row>
    <row r="422" spans="20:27" s="1" customFormat="1" ht="15">
      <c r="T422" s="1" t="e">
        <f>#REF!</f>
        <v>#REF!</v>
      </c>
      <c r="U422" s="1" t="e">
        <f>#REF!</f>
        <v>#REF!</v>
      </c>
      <c r="V422" s="1" t="e">
        <f>#REF!</f>
        <v>#REF!</v>
      </c>
      <c r="W422" s="1" t="e">
        <f>#REF!</f>
        <v>#REF!</v>
      </c>
      <c r="X422" s="1" t="e">
        <f>#REF!</f>
        <v>#REF!</v>
      </c>
      <c r="Y422" s="1" t="e">
        <f>#REF!</f>
        <v>#REF!</v>
      </c>
      <c r="Z422" s="1" t="e">
        <f>#REF!</f>
        <v>#REF!</v>
      </c>
      <c r="AA422" s="1" t="e">
        <f>#REF!</f>
        <v>#REF!</v>
      </c>
    </row>
    <row r="423" spans="20:27" s="1" customFormat="1" ht="15">
      <c r="T423" s="1" t="e">
        <f>#REF!</f>
        <v>#REF!</v>
      </c>
      <c r="U423" s="1" t="e">
        <f>#REF!</f>
        <v>#REF!</v>
      </c>
      <c r="V423" s="1" t="e">
        <f>#REF!</f>
        <v>#REF!</v>
      </c>
      <c r="W423" s="1" t="e">
        <f>#REF!</f>
        <v>#REF!</v>
      </c>
      <c r="X423" s="1" t="e">
        <f>#REF!</f>
        <v>#REF!</v>
      </c>
      <c r="Y423" s="1" t="e">
        <f>#REF!</f>
        <v>#REF!</v>
      </c>
      <c r="Z423" s="1" t="e">
        <f>#REF!</f>
        <v>#REF!</v>
      </c>
      <c r="AA423" s="1" t="e">
        <f>#REF!</f>
        <v>#REF!</v>
      </c>
    </row>
    <row r="424" spans="20:27" s="1" customFormat="1" ht="15">
      <c r="T424" s="1" t="e">
        <f>#REF!</f>
        <v>#REF!</v>
      </c>
      <c r="U424" s="1" t="e">
        <f>#REF!</f>
        <v>#REF!</v>
      </c>
      <c r="V424" s="1" t="e">
        <f>#REF!</f>
        <v>#REF!</v>
      </c>
      <c r="W424" s="1" t="e">
        <f>#REF!</f>
        <v>#REF!</v>
      </c>
      <c r="X424" s="1" t="e">
        <f>#REF!</f>
        <v>#REF!</v>
      </c>
      <c r="Y424" s="1" t="e">
        <f>#REF!</f>
        <v>#REF!</v>
      </c>
      <c r="Z424" s="1" t="e">
        <f>#REF!</f>
        <v>#REF!</v>
      </c>
      <c r="AA424" s="1" t="e">
        <f>#REF!</f>
        <v>#REF!</v>
      </c>
    </row>
    <row r="425" spans="20:27" s="1" customFormat="1" ht="15">
      <c r="T425" s="1" t="e">
        <f>#REF!</f>
        <v>#REF!</v>
      </c>
      <c r="U425" s="1" t="e">
        <f>#REF!</f>
        <v>#REF!</v>
      </c>
      <c r="V425" s="1" t="e">
        <f>#REF!</f>
        <v>#REF!</v>
      </c>
      <c r="W425" s="1" t="e">
        <f>#REF!</f>
        <v>#REF!</v>
      </c>
      <c r="X425" s="1" t="e">
        <f>#REF!</f>
        <v>#REF!</v>
      </c>
      <c r="Y425" s="1" t="e">
        <f>#REF!</f>
        <v>#REF!</v>
      </c>
      <c r="Z425" s="1" t="e">
        <f>#REF!</f>
        <v>#REF!</v>
      </c>
      <c r="AA425" s="1" t="e">
        <f>#REF!</f>
        <v>#REF!</v>
      </c>
    </row>
    <row r="426" spans="20:27" s="1" customFormat="1" ht="15">
      <c r="T426" s="1" t="e">
        <f>#REF!</f>
        <v>#REF!</v>
      </c>
      <c r="U426" s="1" t="e">
        <f>#REF!</f>
        <v>#REF!</v>
      </c>
      <c r="V426" s="1" t="e">
        <f>#REF!</f>
        <v>#REF!</v>
      </c>
      <c r="W426" s="1" t="e">
        <f>#REF!</f>
        <v>#REF!</v>
      </c>
      <c r="X426" s="1" t="e">
        <f>#REF!</f>
        <v>#REF!</v>
      </c>
      <c r="Y426" s="1" t="e">
        <f>#REF!</f>
        <v>#REF!</v>
      </c>
      <c r="Z426" s="1" t="e">
        <f>#REF!</f>
        <v>#REF!</v>
      </c>
      <c r="AA426" s="1" t="e">
        <f>#REF!</f>
        <v>#REF!</v>
      </c>
    </row>
    <row r="427" spans="20:27" s="1" customFormat="1" ht="15">
      <c r="T427" s="1" t="e">
        <f>#REF!</f>
        <v>#REF!</v>
      </c>
      <c r="U427" s="1" t="e">
        <f>#REF!</f>
        <v>#REF!</v>
      </c>
      <c r="V427" s="1" t="e">
        <f>#REF!</f>
        <v>#REF!</v>
      </c>
      <c r="W427" s="1" t="e">
        <f>#REF!</f>
        <v>#REF!</v>
      </c>
      <c r="X427" s="1" t="e">
        <f>#REF!</f>
        <v>#REF!</v>
      </c>
      <c r="Y427" s="1" t="e">
        <f>#REF!</f>
        <v>#REF!</v>
      </c>
      <c r="Z427" s="1" t="e">
        <f>#REF!</f>
        <v>#REF!</v>
      </c>
      <c r="AA427" s="1" t="e">
        <f>#REF!</f>
        <v>#REF!</v>
      </c>
    </row>
    <row r="428" spans="20:27" s="1" customFormat="1" ht="15">
      <c r="T428" s="1" t="e">
        <f>#REF!</f>
        <v>#REF!</v>
      </c>
      <c r="U428" s="1" t="e">
        <f>#REF!</f>
        <v>#REF!</v>
      </c>
      <c r="V428" s="1" t="e">
        <f>#REF!</f>
        <v>#REF!</v>
      </c>
      <c r="W428" s="1" t="e">
        <f>#REF!</f>
        <v>#REF!</v>
      </c>
      <c r="X428" s="1" t="e">
        <f>#REF!</f>
        <v>#REF!</v>
      </c>
      <c r="Y428" s="1" t="e">
        <f>#REF!</f>
        <v>#REF!</v>
      </c>
      <c r="Z428" s="1" t="e">
        <f>#REF!</f>
        <v>#REF!</v>
      </c>
      <c r="AA428" s="1" t="e">
        <f>#REF!</f>
        <v>#REF!</v>
      </c>
    </row>
    <row r="429" spans="20:27" s="1" customFormat="1" ht="15">
      <c r="T429" s="1" t="e">
        <f>#REF!</f>
        <v>#REF!</v>
      </c>
      <c r="U429" s="1" t="e">
        <f>#REF!</f>
        <v>#REF!</v>
      </c>
      <c r="V429" s="1" t="e">
        <f>#REF!</f>
        <v>#REF!</v>
      </c>
      <c r="W429" s="1" t="e">
        <f>#REF!</f>
        <v>#REF!</v>
      </c>
      <c r="X429" s="1" t="e">
        <f>#REF!</f>
        <v>#REF!</v>
      </c>
      <c r="Y429" s="1" t="e">
        <f>#REF!</f>
        <v>#REF!</v>
      </c>
      <c r="Z429" s="1" t="e">
        <f>#REF!</f>
        <v>#REF!</v>
      </c>
      <c r="AA429" s="1" t="e">
        <f>#REF!</f>
        <v>#REF!</v>
      </c>
    </row>
    <row r="430" spans="20:27" s="1" customFormat="1" ht="15">
      <c r="T430" s="1" t="e">
        <f>#REF!</f>
        <v>#REF!</v>
      </c>
      <c r="U430" s="1" t="e">
        <f>#REF!</f>
        <v>#REF!</v>
      </c>
      <c r="V430" s="1" t="e">
        <f>#REF!</f>
        <v>#REF!</v>
      </c>
      <c r="W430" s="1" t="e">
        <f>#REF!</f>
        <v>#REF!</v>
      </c>
      <c r="X430" s="1" t="e">
        <f>#REF!</f>
        <v>#REF!</v>
      </c>
      <c r="Y430" s="1" t="e">
        <f>#REF!</f>
        <v>#REF!</v>
      </c>
      <c r="Z430" s="1" t="e">
        <f>#REF!</f>
        <v>#REF!</v>
      </c>
      <c r="AA430" s="1" t="e">
        <f>#REF!</f>
        <v>#REF!</v>
      </c>
    </row>
    <row r="431" spans="20:27" s="1" customFormat="1" ht="15">
      <c r="T431" s="1" t="e">
        <f>#REF!</f>
        <v>#REF!</v>
      </c>
      <c r="U431" s="1" t="e">
        <f>#REF!</f>
        <v>#REF!</v>
      </c>
      <c r="V431" s="1" t="e">
        <f>#REF!</f>
        <v>#REF!</v>
      </c>
      <c r="W431" s="1" t="e">
        <f>#REF!</f>
        <v>#REF!</v>
      </c>
      <c r="X431" s="1" t="e">
        <f>#REF!</f>
        <v>#REF!</v>
      </c>
      <c r="Y431" s="1" t="e">
        <f>#REF!</f>
        <v>#REF!</v>
      </c>
      <c r="Z431" s="1" t="e">
        <f>#REF!</f>
        <v>#REF!</v>
      </c>
      <c r="AA431" s="1" t="e">
        <f>#REF!</f>
        <v>#REF!</v>
      </c>
    </row>
    <row r="432" spans="20:27" s="1" customFormat="1" ht="15">
      <c r="T432" s="1" t="e">
        <f>#REF!</f>
        <v>#REF!</v>
      </c>
      <c r="U432" s="1" t="e">
        <f>#REF!</f>
        <v>#REF!</v>
      </c>
      <c r="V432" s="1" t="e">
        <f>#REF!</f>
        <v>#REF!</v>
      </c>
      <c r="W432" s="1" t="e">
        <f>#REF!</f>
        <v>#REF!</v>
      </c>
      <c r="X432" s="1" t="e">
        <f>#REF!</f>
        <v>#REF!</v>
      </c>
      <c r="Y432" s="1" t="e">
        <f>#REF!</f>
        <v>#REF!</v>
      </c>
      <c r="Z432" s="1" t="e">
        <f>#REF!</f>
        <v>#REF!</v>
      </c>
      <c r="AA432" s="1" t="e">
        <f>#REF!</f>
        <v>#REF!</v>
      </c>
    </row>
    <row r="433" spans="20:27" s="1" customFormat="1" ht="15">
      <c r="T433" s="1" t="e">
        <f>#REF!</f>
        <v>#REF!</v>
      </c>
      <c r="U433" s="1" t="e">
        <f>#REF!</f>
        <v>#REF!</v>
      </c>
      <c r="V433" s="1" t="e">
        <f>#REF!</f>
        <v>#REF!</v>
      </c>
      <c r="W433" s="1" t="e">
        <f>#REF!</f>
        <v>#REF!</v>
      </c>
      <c r="X433" s="1" t="e">
        <f>#REF!</f>
        <v>#REF!</v>
      </c>
      <c r="Y433" s="1" t="e">
        <f>#REF!</f>
        <v>#REF!</v>
      </c>
      <c r="Z433" s="1" t="e">
        <f>#REF!</f>
        <v>#REF!</v>
      </c>
      <c r="AA433" s="1" t="e">
        <f>#REF!</f>
        <v>#REF!</v>
      </c>
    </row>
    <row r="434" spans="20:27" s="1" customFormat="1" ht="15">
      <c r="T434" s="1" t="e">
        <f>#REF!</f>
        <v>#REF!</v>
      </c>
      <c r="U434" s="1" t="e">
        <f>#REF!</f>
        <v>#REF!</v>
      </c>
      <c r="V434" s="1" t="e">
        <f>#REF!</f>
        <v>#REF!</v>
      </c>
      <c r="W434" s="1" t="e">
        <f>#REF!</f>
        <v>#REF!</v>
      </c>
      <c r="X434" s="1" t="e">
        <f>#REF!</f>
        <v>#REF!</v>
      </c>
      <c r="Y434" s="1" t="e">
        <f>#REF!</f>
        <v>#REF!</v>
      </c>
      <c r="Z434" s="1" t="e">
        <f>#REF!</f>
        <v>#REF!</v>
      </c>
      <c r="AA434" s="1" t="e">
        <f>#REF!</f>
        <v>#REF!</v>
      </c>
    </row>
    <row r="435" spans="20:27" s="1" customFormat="1" ht="15">
      <c r="T435" s="1" t="e">
        <f>#REF!</f>
        <v>#REF!</v>
      </c>
      <c r="U435" s="1" t="e">
        <f>#REF!</f>
        <v>#REF!</v>
      </c>
      <c r="V435" s="1" t="e">
        <f>#REF!</f>
        <v>#REF!</v>
      </c>
      <c r="W435" s="1" t="e">
        <f>#REF!</f>
        <v>#REF!</v>
      </c>
      <c r="X435" s="1" t="e">
        <f>#REF!</f>
        <v>#REF!</v>
      </c>
      <c r="Y435" s="1" t="e">
        <f>#REF!</f>
        <v>#REF!</v>
      </c>
      <c r="Z435" s="1" t="e">
        <f>#REF!</f>
        <v>#REF!</v>
      </c>
      <c r="AA435" s="1" t="e">
        <f>#REF!</f>
        <v>#REF!</v>
      </c>
    </row>
    <row r="436" spans="20:27" s="1" customFormat="1" ht="15">
      <c r="T436" s="1" t="e">
        <f>#REF!</f>
        <v>#REF!</v>
      </c>
      <c r="U436" s="1" t="e">
        <f>#REF!</f>
        <v>#REF!</v>
      </c>
      <c r="V436" s="1" t="e">
        <f>#REF!</f>
        <v>#REF!</v>
      </c>
      <c r="W436" s="1" t="e">
        <f>#REF!</f>
        <v>#REF!</v>
      </c>
      <c r="X436" s="1" t="e">
        <f>#REF!</f>
        <v>#REF!</v>
      </c>
      <c r="Y436" s="1" t="e">
        <f>#REF!</f>
        <v>#REF!</v>
      </c>
      <c r="Z436" s="1" t="e">
        <f>#REF!</f>
        <v>#REF!</v>
      </c>
      <c r="AA436" s="1" t="e">
        <f>#REF!</f>
        <v>#REF!</v>
      </c>
    </row>
    <row r="437" spans="20:27" s="1" customFormat="1" ht="15">
      <c r="T437" s="1" t="e">
        <f>#REF!</f>
        <v>#REF!</v>
      </c>
      <c r="U437" s="1" t="e">
        <f>#REF!</f>
        <v>#REF!</v>
      </c>
      <c r="V437" s="1" t="e">
        <f>#REF!</f>
        <v>#REF!</v>
      </c>
      <c r="W437" s="1" t="e">
        <f>#REF!</f>
        <v>#REF!</v>
      </c>
      <c r="X437" s="1" t="e">
        <f>#REF!</f>
        <v>#REF!</v>
      </c>
      <c r="Y437" s="1" t="e">
        <f>#REF!</f>
        <v>#REF!</v>
      </c>
      <c r="Z437" s="1" t="e">
        <f>#REF!</f>
        <v>#REF!</v>
      </c>
      <c r="AA437" s="1" t="e">
        <f>#REF!</f>
        <v>#REF!</v>
      </c>
    </row>
    <row r="438" spans="20:27" s="1" customFormat="1" ht="15">
      <c r="T438" s="1" t="e">
        <f>#REF!</f>
        <v>#REF!</v>
      </c>
      <c r="U438" s="1" t="e">
        <f>#REF!</f>
        <v>#REF!</v>
      </c>
      <c r="V438" s="1" t="e">
        <f>#REF!</f>
        <v>#REF!</v>
      </c>
      <c r="W438" s="1" t="e">
        <f>#REF!</f>
        <v>#REF!</v>
      </c>
      <c r="X438" s="1" t="e">
        <f>#REF!</f>
        <v>#REF!</v>
      </c>
      <c r="Y438" s="1" t="e">
        <f>#REF!</f>
        <v>#REF!</v>
      </c>
      <c r="Z438" s="1" t="e">
        <f>#REF!</f>
        <v>#REF!</v>
      </c>
      <c r="AA438" s="1" t="e">
        <f>#REF!</f>
        <v>#REF!</v>
      </c>
    </row>
    <row r="439" spans="20:27" s="1" customFormat="1" ht="15">
      <c r="T439" s="1" t="e">
        <f>#REF!</f>
        <v>#REF!</v>
      </c>
      <c r="U439" s="1" t="e">
        <f>#REF!</f>
        <v>#REF!</v>
      </c>
      <c r="V439" s="1" t="e">
        <f>#REF!</f>
        <v>#REF!</v>
      </c>
      <c r="W439" s="1" t="e">
        <f>#REF!</f>
        <v>#REF!</v>
      </c>
      <c r="X439" s="1" t="e">
        <f>#REF!</f>
        <v>#REF!</v>
      </c>
      <c r="Y439" s="1" t="e">
        <f>#REF!</f>
        <v>#REF!</v>
      </c>
      <c r="Z439" s="1" t="e">
        <f>#REF!</f>
        <v>#REF!</v>
      </c>
      <c r="AA439" s="1" t="e">
        <f>#REF!</f>
        <v>#REF!</v>
      </c>
    </row>
    <row r="440" spans="20:27" s="1" customFormat="1" ht="15">
      <c r="T440" s="1" t="e">
        <f>#REF!</f>
        <v>#REF!</v>
      </c>
      <c r="U440" s="1" t="e">
        <f>#REF!</f>
        <v>#REF!</v>
      </c>
      <c r="V440" s="1" t="e">
        <f>#REF!</f>
        <v>#REF!</v>
      </c>
      <c r="W440" s="1" t="e">
        <f>#REF!</f>
        <v>#REF!</v>
      </c>
      <c r="X440" s="1" t="e">
        <f>#REF!</f>
        <v>#REF!</v>
      </c>
      <c r="Y440" s="1" t="e">
        <f>#REF!</f>
        <v>#REF!</v>
      </c>
      <c r="Z440" s="1" t="e">
        <f>#REF!</f>
        <v>#REF!</v>
      </c>
      <c r="AA440" s="1" t="e">
        <f>#REF!</f>
        <v>#REF!</v>
      </c>
    </row>
    <row r="441" spans="20:27" s="1" customFormat="1" ht="15">
      <c r="T441" s="1" t="e">
        <f>#REF!</f>
        <v>#REF!</v>
      </c>
      <c r="U441" s="1" t="e">
        <f>#REF!</f>
        <v>#REF!</v>
      </c>
      <c r="V441" s="1" t="e">
        <f>#REF!</f>
        <v>#REF!</v>
      </c>
      <c r="W441" s="1" t="e">
        <f>#REF!</f>
        <v>#REF!</v>
      </c>
      <c r="X441" s="1" t="e">
        <f>#REF!</f>
        <v>#REF!</v>
      </c>
      <c r="Y441" s="1" t="e">
        <f>#REF!</f>
        <v>#REF!</v>
      </c>
      <c r="Z441" s="1" t="e">
        <f>#REF!</f>
        <v>#REF!</v>
      </c>
      <c r="AA441" s="1" t="e">
        <f>#REF!</f>
        <v>#REF!</v>
      </c>
    </row>
    <row r="442" spans="20:27" s="1" customFormat="1" ht="15">
      <c r="T442" s="1" t="e">
        <f>#REF!</f>
        <v>#REF!</v>
      </c>
      <c r="U442" s="1" t="e">
        <f>#REF!</f>
        <v>#REF!</v>
      </c>
      <c r="V442" s="1" t="e">
        <f>#REF!</f>
        <v>#REF!</v>
      </c>
      <c r="W442" s="1" t="e">
        <f>#REF!</f>
        <v>#REF!</v>
      </c>
      <c r="X442" s="1" t="e">
        <f>#REF!</f>
        <v>#REF!</v>
      </c>
      <c r="Y442" s="1" t="e">
        <f>#REF!</f>
        <v>#REF!</v>
      </c>
      <c r="Z442" s="1" t="e">
        <f>#REF!</f>
        <v>#REF!</v>
      </c>
      <c r="AA442" s="1" t="e">
        <f>#REF!</f>
        <v>#REF!</v>
      </c>
    </row>
    <row r="443" spans="20:27" s="1" customFormat="1" ht="15">
      <c r="T443" s="1" t="e">
        <f>#REF!</f>
        <v>#REF!</v>
      </c>
      <c r="U443" s="1" t="e">
        <f>#REF!</f>
        <v>#REF!</v>
      </c>
      <c r="V443" s="1" t="e">
        <f>#REF!</f>
        <v>#REF!</v>
      </c>
      <c r="W443" s="1" t="e">
        <f>#REF!</f>
        <v>#REF!</v>
      </c>
      <c r="X443" s="1" t="e">
        <f>#REF!</f>
        <v>#REF!</v>
      </c>
      <c r="Y443" s="1" t="e">
        <f>#REF!</f>
        <v>#REF!</v>
      </c>
      <c r="Z443" s="1" t="e">
        <f>#REF!</f>
        <v>#REF!</v>
      </c>
      <c r="AA443" s="1" t="e">
        <f>#REF!</f>
        <v>#REF!</v>
      </c>
    </row>
    <row r="444" spans="20:27" s="1" customFormat="1" ht="15">
      <c r="T444" s="1" t="e">
        <f>#REF!</f>
        <v>#REF!</v>
      </c>
      <c r="U444" s="1" t="e">
        <f>#REF!</f>
        <v>#REF!</v>
      </c>
      <c r="V444" s="1" t="e">
        <f>#REF!</f>
        <v>#REF!</v>
      </c>
      <c r="W444" s="1" t="e">
        <f>#REF!</f>
        <v>#REF!</v>
      </c>
      <c r="X444" s="1" t="e">
        <f>#REF!</f>
        <v>#REF!</v>
      </c>
      <c r="Y444" s="1" t="e">
        <f>#REF!</f>
        <v>#REF!</v>
      </c>
      <c r="Z444" s="1" t="e">
        <f>#REF!</f>
        <v>#REF!</v>
      </c>
      <c r="AA444" s="1" t="e">
        <f>#REF!</f>
        <v>#REF!</v>
      </c>
    </row>
    <row r="445" spans="20:27" s="1" customFormat="1" ht="15">
      <c r="T445" s="1" t="e">
        <f>#REF!</f>
        <v>#REF!</v>
      </c>
      <c r="U445" s="1" t="e">
        <f>#REF!</f>
        <v>#REF!</v>
      </c>
      <c r="V445" s="1" t="e">
        <f>#REF!</f>
        <v>#REF!</v>
      </c>
      <c r="W445" s="1" t="e">
        <f>#REF!</f>
        <v>#REF!</v>
      </c>
      <c r="X445" s="1" t="e">
        <f>#REF!</f>
        <v>#REF!</v>
      </c>
      <c r="Y445" s="1" t="e">
        <f>#REF!</f>
        <v>#REF!</v>
      </c>
      <c r="Z445" s="1" t="e">
        <f>#REF!</f>
        <v>#REF!</v>
      </c>
      <c r="AA445" s="1" t="e">
        <f>#REF!</f>
        <v>#REF!</v>
      </c>
    </row>
    <row r="446" spans="20:27" s="1" customFormat="1" ht="15">
      <c r="T446" s="1" t="e">
        <f>#REF!</f>
        <v>#REF!</v>
      </c>
      <c r="U446" s="1" t="e">
        <f>#REF!</f>
        <v>#REF!</v>
      </c>
      <c r="V446" s="1" t="e">
        <f>#REF!</f>
        <v>#REF!</v>
      </c>
      <c r="W446" s="1" t="e">
        <f>#REF!</f>
        <v>#REF!</v>
      </c>
      <c r="X446" s="1" t="e">
        <f>#REF!</f>
        <v>#REF!</v>
      </c>
      <c r="Y446" s="1" t="e">
        <f>#REF!</f>
        <v>#REF!</v>
      </c>
      <c r="Z446" s="1" t="e">
        <f>#REF!</f>
        <v>#REF!</v>
      </c>
      <c r="AA446" s="1" t="e">
        <f>#REF!</f>
        <v>#REF!</v>
      </c>
    </row>
    <row r="447" spans="20:27" s="1" customFormat="1" ht="15">
      <c r="T447" s="1" t="e">
        <f>#REF!</f>
        <v>#REF!</v>
      </c>
      <c r="U447" s="1" t="e">
        <f>#REF!</f>
        <v>#REF!</v>
      </c>
      <c r="V447" s="1" t="e">
        <f>#REF!</f>
        <v>#REF!</v>
      </c>
      <c r="W447" s="1" t="e">
        <f>#REF!</f>
        <v>#REF!</v>
      </c>
      <c r="X447" s="1" t="e">
        <f>#REF!</f>
        <v>#REF!</v>
      </c>
      <c r="Y447" s="1" t="e">
        <f>#REF!</f>
        <v>#REF!</v>
      </c>
      <c r="Z447" s="1" t="e">
        <f>#REF!</f>
        <v>#REF!</v>
      </c>
      <c r="AA447" s="1" t="e">
        <f>#REF!</f>
        <v>#REF!</v>
      </c>
    </row>
    <row r="448" spans="20:27" s="1" customFormat="1" ht="15">
      <c r="T448" s="1" t="e">
        <f>#REF!</f>
        <v>#REF!</v>
      </c>
      <c r="U448" s="1" t="e">
        <f>#REF!</f>
        <v>#REF!</v>
      </c>
      <c r="V448" s="1" t="e">
        <f>#REF!</f>
        <v>#REF!</v>
      </c>
      <c r="W448" s="1" t="e">
        <f>#REF!</f>
        <v>#REF!</v>
      </c>
      <c r="X448" s="1" t="e">
        <f>#REF!</f>
        <v>#REF!</v>
      </c>
      <c r="Y448" s="1" t="e">
        <f>#REF!</f>
        <v>#REF!</v>
      </c>
      <c r="Z448" s="1" t="e">
        <f>#REF!</f>
        <v>#REF!</v>
      </c>
      <c r="AA448" s="1" t="e">
        <f>#REF!</f>
        <v>#REF!</v>
      </c>
    </row>
    <row r="449" spans="20:27" s="1" customFormat="1" ht="15">
      <c r="T449" s="1" t="e">
        <f>#REF!</f>
        <v>#REF!</v>
      </c>
      <c r="U449" s="1" t="e">
        <f>#REF!</f>
        <v>#REF!</v>
      </c>
      <c r="V449" s="1" t="e">
        <f>#REF!</f>
        <v>#REF!</v>
      </c>
      <c r="W449" s="1" t="e">
        <f>#REF!</f>
        <v>#REF!</v>
      </c>
      <c r="X449" s="1" t="e">
        <f>#REF!</f>
        <v>#REF!</v>
      </c>
      <c r="Y449" s="1" t="e">
        <f>#REF!</f>
        <v>#REF!</v>
      </c>
      <c r="Z449" s="1" t="e">
        <f>#REF!</f>
        <v>#REF!</v>
      </c>
      <c r="AA449" s="1" t="e">
        <f>#REF!</f>
        <v>#REF!</v>
      </c>
    </row>
    <row r="450" spans="20:27" s="1" customFormat="1" ht="15">
      <c r="T450" s="1" t="e">
        <f>#REF!</f>
        <v>#REF!</v>
      </c>
      <c r="U450" s="1" t="e">
        <f>#REF!</f>
        <v>#REF!</v>
      </c>
      <c r="V450" s="1" t="e">
        <f>#REF!</f>
        <v>#REF!</v>
      </c>
      <c r="W450" s="1" t="e">
        <f>#REF!</f>
        <v>#REF!</v>
      </c>
      <c r="X450" s="1" t="e">
        <f>#REF!</f>
        <v>#REF!</v>
      </c>
      <c r="Y450" s="1" t="e">
        <f>#REF!</f>
        <v>#REF!</v>
      </c>
      <c r="Z450" s="1" t="e">
        <f>#REF!</f>
        <v>#REF!</v>
      </c>
      <c r="AA450" s="1" t="e">
        <f>#REF!</f>
        <v>#REF!</v>
      </c>
    </row>
    <row r="451" spans="20:27" s="1" customFormat="1" ht="15">
      <c r="T451" s="1" t="e">
        <f>#REF!</f>
        <v>#REF!</v>
      </c>
      <c r="U451" s="1" t="e">
        <f>#REF!</f>
        <v>#REF!</v>
      </c>
      <c r="V451" s="1" t="e">
        <f>#REF!</f>
        <v>#REF!</v>
      </c>
      <c r="W451" s="1" t="e">
        <f>#REF!</f>
        <v>#REF!</v>
      </c>
      <c r="X451" s="1" t="e">
        <f>#REF!</f>
        <v>#REF!</v>
      </c>
      <c r="Y451" s="1" t="e">
        <f>#REF!</f>
        <v>#REF!</v>
      </c>
      <c r="Z451" s="1" t="e">
        <f>#REF!</f>
        <v>#REF!</v>
      </c>
      <c r="AA451" s="1" t="e">
        <f>#REF!</f>
        <v>#REF!</v>
      </c>
    </row>
    <row r="452" spans="20:27" s="1" customFormat="1" ht="15">
      <c r="T452" s="1" t="e">
        <f>#REF!</f>
        <v>#REF!</v>
      </c>
      <c r="U452" s="1" t="e">
        <f>#REF!</f>
        <v>#REF!</v>
      </c>
      <c r="V452" s="1" t="e">
        <f>#REF!</f>
        <v>#REF!</v>
      </c>
      <c r="W452" s="1" t="e">
        <f>#REF!</f>
        <v>#REF!</v>
      </c>
      <c r="X452" s="1" t="e">
        <f>#REF!</f>
        <v>#REF!</v>
      </c>
      <c r="Y452" s="1" t="e">
        <f>#REF!</f>
        <v>#REF!</v>
      </c>
      <c r="Z452" s="1" t="e">
        <f>#REF!</f>
        <v>#REF!</v>
      </c>
      <c r="AA452" s="1" t="e">
        <f>#REF!</f>
        <v>#REF!</v>
      </c>
    </row>
    <row r="453" spans="20:27" s="1" customFormat="1" ht="15">
      <c r="T453" s="1" t="e">
        <f>#REF!</f>
        <v>#REF!</v>
      </c>
      <c r="U453" s="1" t="e">
        <f>#REF!</f>
        <v>#REF!</v>
      </c>
      <c r="V453" s="1" t="e">
        <f>#REF!</f>
        <v>#REF!</v>
      </c>
      <c r="W453" s="1" t="e">
        <f>#REF!</f>
        <v>#REF!</v>
      </c>
      <c r="X453" s="1" t="e">
        <f>#REF!</f>
        <v>#REF!</v>
      </c>
      <c r="Y453" s="1" t="e">
        <f>#REF!</f>
        <v>#REF!</v>
      </c>
      <c r="Z453" s="1" t="e">
        <f>#REF!</f>
        <v>#REF!</v>
      </c>
      <c r="AA453" s="1" t="e">
        <f>#REF!</f>
        <v>#REF!</v>
      </c>
    </row>
    <row r="454" spans="20:27" s="1" customFormat="1" ht="15">
      <c r="T454" s="1" t="e">
        <f>#REF!</f>
        <v>#REF!</v>
      </c>
      <c r="U454" s="1" t="e">
        <f>#REF!</f>
        <v>#REF!</v>
      </c>
      <c r="V454" s="1" t="e">
        <f>#REF!</f>
        <v>#REF!</v>
      </c>
      <c r="W454" s="1" t="e">
        <f>#REF!</f>
        <v>#REF!</v>
      </c>
      <c r="X454" s="1" t="e">
        <f>#REF!</f>
        <v>#REF!</v>
      </c>
      <c r="Y454" s="1" t="e">
        <f>#REF!</f>
        <v>#REF!</v>
      </c>
      <c r="Z454" s="1" t="e">
        <f>#REF!</f>
        <v>#REF!</v>
      </c>
      <c r="AA454" s="1" t="e">
        <f>#REF!</f>
        <v>#REF!</v>
      </c>
    </row>
    <row r="455" spans="20:27" s="1" customFormat="1" ht="15">
      <c r="T455" s="1" t="e">
        <f>#REF!</f>
        <v>#REF!</v>
      </c>
      <c r="U455" s="1" t="e">
        <f>#REF!</f>
        <v>#REF!</v>
      </c>
      <c r="V455" s="1" t="e">
        <f>#REF!</f>
        <v>#REF!</v>
      </c>
      <c r="W455" s="1" t="e">
        <f>#REF!</f>
        <v>#REF!</v>
      </c>
      <c r="X455" s="1" t="e">
        <f>#REF!</f>
        <v>#REF!</v>
      </c>
      <c r="Y455" s="1" t="e">
        <f>#REF!</f>
        <v>#REF!</v>
      </c>
      <c r="Z455" s="1" t="e">
        <f>#REF!</f>
        <v>#REF!</v>
      </c>
      <c r="AA455" s="1" t="e">
        <f>#REF!</f>
        <v>#REF!</v>
      </c>
    </row>
    <row r="456" spans="20:27" s="1" customFormat="1" ht="15">
      <c r="T456" s="1" t="e">
        <f>#REF!</f>
        <v>#REF!</v>
      </c>
      <c r="U456" s="1" t="e">
        <f>#REF!</f>
        <v>#REF!</v>
      </c>
      <c r="V456" s="1" t="e">
        <f>#REF!</f>
        <v>#REF!</v>
      </c>
      <c r="W456" s="1" t="e">
        <f>#REF!</f>
        <v>#REF!</v>
      </c>
      <c r="X456" s="1" t="e">
        <f>#REF!</f>
        <v>#REF!</v>
      </c>
      <c r="Y456" s="1" t="e">
        <f>#REF!</f>
        <v>#REF!</v>
      </c>
      <c r="Z456" s="1" t="e">
        <f>#REF!</f>
        <v>#REF!</v>
      </c>
      <c r="AA456" s="1" t="e">
        <f>#REF!</f>
        <v>#REF!</v>
      </c>
    </row>
    <row r="457" spans="20:27" s="1" customFormat="1" ht="15">
      <c r="T457" s="1" t="e">
        <f>#REF!</f>
        <v>#REF!</v>
      </c>
      <c r="U457" s="1" t="e">
        <f>#REF!</f>
        <v>#REF!</v>
      </c>
      <c r="V457" s="1" t="e">
        <f>#REF!</f>
        <v>#REF!</v>
      </c>
      <c r="W457" s="1" t="e">
        <f>#REF!</f>
        <v>#REF!</v>
      </c>
      <c r="X457" s="1" t="e">
        <f>#REF!</f>
        <v>#REF!</v>
      </c>
      <c r="Y457" s="1" t="e">
        <f>#REF!</f>
        <v>#REF!</v>
      </c>
      <c r="Z457" s="1" t="e">
        <f>#REF!</f>
        <v>#REF!</v>
      </c>
      <c r="AA457" s="1" t="e">
        <f>#REF!</f>
        <v>#REF!</v>
      </c>
    </row>
    <row r="458" spans="20:27" s="1" customFormat="1" ht="15">
      <c r="T458" s="1" t="e">
        <f>#REF!</f>
        <v>#REF!</v>
      </c>
      <c r="U458" s="1" t="e">
        <f>#REF!</f>
        <v>#REF!</v>
      </c>
      <c r="V458" s="1" t="e">
        <f>#REF!</f>
        <v>#REF!</v>
      </c>
      <c r="W458" s="1" t="e">
        <f>#REF!</f>
        <v>#REF!</v>
      </c>
      <c r="X458" s="1" t="e">
        <f>#REF!</f>
        <v>#REF!</v>
      </c>
      <c r="Y458" s="1" t="e">
        <f>#REF!</f>
        <v>#REF!</v>
      </c>
      <c r="Z458" s="1" t="e">
        <f>#REF!</f>
        <v>#REF!</v>
      </c>
      <c r="AA458" s="1" t="e">
        <f>#REF!</f>
        <v>#REF!</v>
      </c>
    </row>
    <row r="459" spans="20:27" s="1" customFormat="1" ht="15">
      <c r="T459" s="1" t="e">
        <f>#REF!</f>
        <v>#REF!</v>
      </c>
      <c r="U459" s="1" t="e">
        <f>#REF!</f>
        <v>#REF!</v>
      </c>
      <c r="V459" s="1" t="e">
        <f>#REF!</f>
        <v>#REF!</v>
      </c>
      <c r="W459" s="1" t="e">
        <f>#REF!</f>
        <v>#REF!</v>
      </c>
      <c r="X459" s="1" t="e">
        <f>#REF!</f>
        <v>#REF!</v>
      </c>
      <c r="Y459" s="1" t="e">
        <f>#REF!</f>
        <v>#REF!</v>
      </c>
      <c r="Z459" s="1" t="e">
        <f>#REF!</f>
        <v>#REF!</v>
      </c>
      <c r="AA459" s="1" t="e">
        <f>#REF!</f>
        <v>#REF!</v>
      </c>
    </row>
    <row r="460" spans="20:27" s="1" customFormat="1" ht="15">
      <c r="T460" s="1" t="e">
        <f>#REF!</f>
        <v>#REF!</v>
      </c>
      <c r="U460" s="1" t="e">
        <f>#REF!</f>
        <v>#REF!</v>
      </c>
      <c r="V460" s="1" t="e">
        <f>#REF!</f>
        <v>#REF!</v>
      </c>
      <c r="W460" s="1" t="e">
        <f>#REF!</f>
        <v>#REF!</v>
      </c>
      <c r="X460" s="1" t="e">
        <f>#REF!</f>
        <v>#REF!</v>
      </c>
      <c r="Y460" s="1" t="e">
        <f>#REF!</f>
        <v>#REF!</v>
      </c>
      <c r="Z460" s="1" t="e">
        <f>#REF!</f>
        <v>#REF!</v>
      </c>
      <c r="AA460" s="1" t="e">
        <f>#REF!</f>
        <v>#REF!</v>
      </c>
    </row>
    <row r="461" spans="20:27" s="1" customFormat="1" ht="15">
      <c r="T461" s="1" t="e">
        <f>#REF!</f>
        <v>#REF!</v>
      </c>
      <c r="U461" s="1" t="e">
        <f>#REF!</f>
        <v>#REF!</v>
      </c>
      <c r="V461" s="1" t="e">
        <f>#REF!</f>
        <v>#REF!</v>
      </c>
      <c r="W461" s="1" t="e">
        <f>#REF!</f>
        <v>#REF!</v>
      </c>
      <c r="X461" s="1" t="e">
        <f>#REF!</f>
        <v>#REF!</v>
      </c>
      <c r="Y461" s="1" t="e">
        <f>#REF!</f>
        <v>#REF!</v>
      </c>
      <c r="Z461" s="1" t="e">
        <f>#REF!</f>
        <v>#REF!</v>
      </c>
      <c r="AA461" s="1" t="e">
        <f>#REF!</f>
        <v>#REF!</v>
      </c>
    </row>
    <row r="462" spans="20:27" s="1" customFormat="1" ht="15">
      <c r="T462" s="1" t="e">
        <f>#REF!</f>
        <v>#REF!</v>
      </c>
      <c r="U462" s="1" t="e">
        <f>#REF!</f>
        <v>#REF!</v>
      </c>
      <c r="V462" s="1" t="e">
        <f>#REF!</f>
        <v>#REF!</v>
      </c>
      <c r="W462" s="1" t="e">
        <f>#REF!</f>
        <v>#REF!</v>
      </c>
      <c r="X462" s="1" t="e">
        <f>#REF!</f>
        <v>#REF!</v>
      </c>
      <c r="Y462" s="1" t="e">
        <f>#REF!</f>
        <v>#REF!</v>
      </c>
      <c r="Z462" s="1" t="e">
        <f>#REF!</f>
        <v>#REF!</v>
      </c>
      <c r="AA462" s="1" t="e">
        <f>#REF!</f>
        <v>#REF!</v>
      </c>
    </row>
    <row r="463" spans="20:27" s="1" customFormat="1" ht="15">
      <c r="T463" s="1" t="e">
        <f>#REF!</f>
        <v>#REF!</v>
      </c>
      <c r="U463" s="1" t="e">
        <f>#REF!</f>
        <v>#REF!</v>
      </c>
      <c r="V463" s="1" t="e">
        <f>#REF!</f>
        <v>#REF!</v>
      </c>
      <c r="W463" s="1" t="e">
        <f>#REF!</f>
        <v>#REF!</v>
      </c>
      <c r="X463" s="1" t="e">
        <f>#REF!</f>
        <v>#REF!</v>
      </c>
      <c r="Y463" s="1" t="e">
        <f>#REF!</f>
        <v>#REF!</v>
      </c>
      <c r="Z463" s="1" t="e">
        <f>#REF!</f>
        <v>#REF!</v>
      </c>
      <c r="AA463" s="1" t="e">
        <f>#REF!</f>
        <v>#REF!</v>
      </c>
    </row>
    <row r="464" spans="20:27" s="1" customFormat="1" ht="15">
      <c r="T464" s="1" t="e">
        <f>#REF!</f>
        <v>#REF!</v>
      </c>
      <c r="U464" s="1" t="e">
        <f>#REF!</f>
        <v>#REF!</v>
      </c>
      <c r="V464" s="1" t="e">
        <f>#REF!</f>
        <v>#REF!</v>
      </c>
      <c r="W464" s="1" t="e">
        <f>#REF!</f>
        <v>#REF!</v>
      </c>
      <c r="X464" s="1" t="e">
        <f>#REF!</f>
        <v>#REF!</v>
      </c>
      <c r="Y464" s="1" t="e">
        <f>#REF!</f>
        <v>#REF!</v>
      </c>
      <c r="Z464" s="1" t="e">
        <f>#REF!</f>
        <v>#REF!</v>
      </c>
      <c r="AA464" s="1" t="e">
        <f>#REF!</f>
        <v>#REF!</v>
      </c>
    </row>
    <row r="465" spans="20:27" s="1" customFormat="1" ht="15">
      <c r="T465" s="1" t="e">
        <f>#REF!</f>
        <v>#REF!</v>
      </c>
      <c r="U465" s="1" t="e">
        <f>#REF!</f>
        <v>#REF!</v>
      </c>
      <c r="V465" s="1" t="e">
        <f>#REF!</f>
        <v>#REF!</v>
      </c>
      <c r="W465" s="1" t="e">
        <f>#REF!</f>
        <v>#REF!</v>
      </c>
      <c r="X465" s="1" t="e">
        <f>#REF!</f>
        <v>#REF!</v>
      </c>
      <c r="Y465" s="1" t="e">
        <f>#REF!</f>
        <v>#REF!</v>
      </c>
      <c r="Z465" s="1" t="e">
        <f>#REF!</f>
        <v>#REF!</v>
      </c>
      <c r="AA465" s="1" t="e">
        <f>#REF!</f>
        <v>#REF!</v>
      </c>
    </row>
    <row r="466" spans="20:27" s="1" customFormat="1" ht="15">
      <c r="T466" s="1" t="e">
        <f>#REF!</f>
        <v>#REF!</v>
      </c>
      <c r="U466" s="1" t="e">
        <f>#REF!</f>
        <v>#REF!</v>
      </c>
      <c r="V466" s="1" t="e">
        <f>#REF!</f>
        <v>#REF!</v>
      </c>
      <c r="W466" s="1" t="e">
        <f>#REF!</f>
        <v>#REF!</v>
      </c>
      <c r="X466" s="1" t="e">
        <f>#REF!</f>
        <v>#REF!</v>
      </c>
      <c r="Y466" s="1" t="e">
        <f>#REF!</f>
        <v>#REF!</v>
      </c>
      <c r="Z466" s="1" t="e">
        <f>#REF!</f>
        <v>#REF!</v>
      </c>
      <c r="AA466" s="1" t="e">
        <f>#REF!</f>
        <v>#REF!</v>
      </c>
    </row>
    <row r="467" spans="20:27" s="1" customFormat="1" ht="15">
      <c r="T467" s="1" t="e">
        <f>#REF!</f>
        <v>#REF!</v>
      </c>
      <c r="U467" s="1" t="e">
        <f>#REF!</f>
        <v>#REF!</v>
      </c>
      <c r="V467" s="1" t="e">
        <f>#REF!</f>
        <v>#REF!</v>
      </c>
      <c r="W467" s="1" t="e">
        <f>#REF!</f>
        <v>#REF!</v>
      </c>
      <c r="X467" s="1" t="e">
        <f>#REF!</f>
        <v>#REF!</v>
      </c>
      <c r="Y467" s="1" t="e">
        <f>#REF!</f>
        <v>#REF!</v>
      </c>
      <c r="Z467" s="1" t="e">
        <f>#REF!</f>
        <v>#REF!</v>
      </c>
      <c r="AA467" s="1" t="e">
        <f>#REF!</f>
        <v>#REF!</v>
      </c>
    </row>
    <row r="468" spans="20:27" s="1" customFormat="1" ht="15">
      <c r="T468" s="1" t="e">
        <f>#REF!</f>
        <v>#REF!</v>
      </c>
      <c r="U468" s="1" t="e">
        <f>#REF!</f>
        <v>#REF!</v>
      </c>
      <c r="V468" s="1" t="e">
        <f>#REF!</f>
        <v>#REF!</v>
      </c>
      <c r="W468" s="1" t="e">
        <f>#REF!</f>
        <v>#REF!</v>
      </c>
      <c r="X468" s="1" t="e">
        <f>#REF!</f>
        <v>#REF!</v>
      </c>
      <c r="Y468" s="1" t="e">
        <f>#REF!</f>
        <v>#REF!</v>
      </c>
      <c r="Z468" s="1" t="e">
        <f>#REF!</f>
        <v>#REF!</v>
      </c>
      <c r="AA468" s="1" t="e">
        <f>#REF!</f>
        <v>#REF!</v>
      </c>
    </row>
    <row r="469" spans="20:27" s="1" customFormat="1" ht="15">
      <c r="T469" s="1" t="e">
        <f>#REF!</f>
        <v>#REF!</v>
      </c>
      <c r="U469" s="1" t="e">
        <f>#REF!</f>
        <v>#REF!</v>
      </c>
      <c r="V469" s="1" t="e">
        <f>#REF!</f>
        <v>#REF!</v>
      </c>
      <c r="W469" s="1" t="e">
        <f>#REF!</f>
        <v>#REF!</v>
      </c>
      <c r="X469" s="1" t="e">
        <f>#REF!</f>
        <v>#REF!</v>
      </c>
      <c r="Y469" s="1" t="e">
        <f>#REF!</f>
        <v>#REF!</v>
      </c>
      <c r="Z469" s="1" t="e">
        <f>#REF!</f>
        <v>#REF!</v>
      </c>
      <c r="AA469" s="1" t="e">
        <f>#REF!</f>
        <v>#REF!</v>
      </c>
    </row>
    <row r="470" spans="20:27" s="1" customFormat="1" ht="15">
      <c r="T470" s="1" t="e">
        <f>#REF!</f>
        <v>#REF!</v>
      </c>
      <c r="U470" s="1" t="e">
        <f>#REF!</f>
        <v>#REF!</v>
      </c>
      <c r="V470" s="1" t="e">
        <f>#REF!</f>
        <v>#REF!</v>
      </c>
      <c r="W470" s="1" t="e">
        <f>#REF!</f>
        <v>#REF!</v>
      </c>
      <c r="X470" s="1" t="e">
        <f>#REF!</f>
        <v>#REF!</v>
      </c>
      <c r="Y470" s="1" t="e">
        <f>#REF!</f>
        <v>#REF!</v>
      </c>
      <c r="Z470" s="1" t="e">
        <f>#REF!</f>
        <v>#REF!</v>
      </c>
      <c r="AA470" s="1" t="e">
        <f>#REF!</f>
        <v>#REF!</v>
      </c>
    </row>
    <row r="471" spans="20:27" s="1" customFormat="1" ht="15">
      <c r="T471" s="1" t="e">
        <f>#REF!</f>
        <v>#REF!</v>
      </c>
      <c r="U471" s="1" t="e">
        <f>#REF!</f>
        <v>#REF!</v>
      </c>
      <c r="V471" s="1" t="e">
        <f>#REF!</f>
        <v>#REF!</v>
      </c>
      <c r="W471" s="1" t="e">
        <f>#REF!</f>
        <v>#REF!</v>
      </c>
      <c r="X471" s="1" t="e">
        <f>#REF!</f>
        <v>#REF!</v>
      </c>
      <c r="Y471" s="1" t="e">
        <f>#REF!</f>
        <v>#REF!</v>
      </c>
      <c r="Z471" s="1" t="e">
        <f>#REF!</f>
        <v>#REF!</v>
      </c>
      <c r="AA471" s="1" t="e">
        <f>#REF!</f>
        <v>#REF!</v>
      </c>
    </row>
    <row r="472" spans="20:27" s="1" customFormat="1" ht="15">
      <c r="T472" s="1" t="e">
        <f>#REF!</f>
        <v>#REF!</v>
      </c>
      <c r="U472" s="1" t="e">
        <f>#REF!</f>
        <v>#REF!</v>
      </c>
      <c r="V472" s="1" t="e">
        <f>#REF!</f>
        <v>#REF!</v>
      </c>
      <c r="W472" s="1" t="e">
        <f>#REF!</f>
        <v>#REF!</v>
      </c>
      <c r="X472" s="1" t="e">
        <f>#REF!</f>
        <v>#REF!</v>
      </c>
      <c r="Y472" s="1" t="e">
        <f>#REF!</f>
        <v>#REF!</v>
      </c>
      <c r="Z472" s="1" t="e">
        <f>#REF!</f>
        <v>#REF!</v>
      </c>
      <c r="AA472" s="1" t="e">
        <f>#REF!</f>
        <v>#REF!</v>
      </c>
    </row>
    <row r="473" spans="20:27" s="1" customFormat="1" ht="15">
      <c r="T473" s="1" t="e">
        <f>#REF!</f>
        <v>#REF!</v>
      </c>
      <c r="U473" s="1" t="e">
        <f>#REF!</f>
        <v>#REF!</v>
      </c>
      <c r="V473" s="1" t="e">
        <f>#REF!</f>
        <v>#REF!</v>
      </c>
      <c r="W473" s="1" t="e">
        <f>#REF!</f>
        <v>#REF!</v>
      </c>
      <c r="X473" s="1" t="e">
        <f>#REF!</f>
        <v>#REF!</v>
      </c>
      <c r="Y473" s="1" t="e">
        <f>#REF!</f>
        <v>#REF!</v>
      </c>
      <c r="Z473" s="1" t="e">
        <f>#REF!</f>
        <v>#REF!</v>
      </c>
      <c r="AA473" s="1" t="e">
        <f>#REF!</f>
        <v>#REF!</v>
      </c>
    </row>
    <row r="474" spans="20:27" s="1" customFormat="1" ht="15">
      <c r="T474" s="1" t="e">
        <f>#REF!</f>
        <v>#REF!</v>
      </c>
      <c r="U474" s="1" t="e">
        <f>#REF!</f>
        <v>#REF!</v>
      </c>
      <c r="V474" s="1" t="e">
        <f>#REF!</f>
        <v>#REF!</v>
      </c>
      <c r="W474" s="1" t="e">
        <f>#REF!</f>
        <v>#REF!</v>
      </c>
      <c r="X474" s="1" t="e">
        <f>#REF!</f>
        <v>#REF!</v>
      </c>
      <c r="Y474" s="1" t="e">
        <f>#REF!</f>
        <v>#REF!</v>
      </c>
      <c r="Z474" s="1" t="e">
        <f>#REF!</f>
        <v>#REF!</v>
      </c>
      <c r="AA474" s="1" t="e">
        <f>#REF!</f>
        <v>#REF!</v>
      </c>
    </row>
    <row r="475" spans="20:27" s="1" customFormat="1" ht="15">
      <c r="T475" s="1" t="e">
        <f>#REF!</f>
        <v>#REF!</v>
      </c>
      <c r="U475" s="1" t="e">
        <f>#REF!</f>
        <v>#REF!</v>
      </c>
      <c r="V475" s="1" t="e">
        <f>#REF!</f>
        <v>#REF!</v>
      </c>
      <c r="W475" s="1" t="e">
        <f>#REF!</f>
        <v>#REF!</v>
      </c>
      <c r="X475" s="1" t="e">
        <f>#REF!</f>
        <v>#REF!</v>
      </c>
      <c r="Y475" s="1" t="e">
        <f>#REF!</f>
        <v>#REF!</v>
      </c>
      <c r="Z475" s="1" t="e">
        <f>#REF!</f>
        <v>#REF!</v>
      </c>
      <c r="AA475" s="1" t="e">
        <f>#REF!</f>
        <v>#REF!</v>
      </c>
    </row>
    <row r="476" spans="20:27" s="1" customFormat="1" ht="15">
      <c r="T476" s="1" t="e">
        <f>#REF!</f>
        <v>#REF!</v>
      </c>
      <c r="U476" s="1" t="e">
        <f>#REF!</f>
        <v>#REF!</v>
      </c>
      <c r="V476" s="1" t="e">
        <f>#REF!</f>
        <v>#REF!</v>
      </c>
      <c r="W476" s="1" t="e">
        <f>#REF!</f>
        <v>#REF!</v>
      </c>
      <c r="X476" s="1" t="e">
        <f>#REF!</f>
        <v>#REF!</v>
      </c>
      <c r="Y476" s="1" t="e">
        <f>#REF!</f>
        <v>#REF!</v>
      </c>
      <c r="Z476" s="1" t="e">
        <f>#REF!</f>
        <v>#REF!</v>
      </c>
      <c r="AA476" s="1" t="e">
        <f>#REF!</f>
        <v>#REF!</v>
      </c>
    </row>
    <row r="477" spans="20:27" s="1" customFormat="1" ht="15">
      <c r="T477" s="1" t="e">
        <f>#REF!</f>
        <v>#REF!</v>
      </c>
      <c r="U477" s="1" t="e">
        <f>#REF!</f>
        <v>#REF!</v>
      </c>
      <c r="V477" s="1" t="e">
        <f>#REF!</f>
        <v>#REF!</v>
      </c>
      <c r="W477" s="1" t="e">
        <f>#REF!</f>
        <v>#REF!</v>
      </c>
      <c r="X477" s="1" t="e">
        <f>#REF!</f>
        <v>#REF!</v>
      </c>
      <c r="Y477" s="1" t="e">
        <f>#REF!</f>
        <v>#REF!</v>
      </c>
      <c r="Z477" s="1" t="e">
        <f>#REF!</f>
        <v>#REF!</v>
      </c>
      <c r="AA477" s="1" t="e">
        <f>#REF!</f>
        <v>#REF!</v>
      </c>
    </row>
    <row r="478" spans="20:27" s="1" customFormat="1" ht="15">
      <c r="T478" s="1" t="e">
        <f>#REF!</f>
        <v>#REF!</v>
      </c>
      <c r="U478" s="1" t="e">
        <f>#REF!</f>
        <v>#REF!</v>
      </c>
      <c r="V478" s="1" t="e">
        <f>#REF!</f>
        <v>#REF!</v>
      </c>
      <c r="W478" s="1" t="e">
        <f>#REF!</f>
        <v>#REF!</v>
      </c>
      <c r="X478" s="1" t="e">
        <f>#REF!</f>
        <v>#REF!</v>
      </c>
      <c r="Y478" s="1" t="e">
        <f>#REF!</f>
        <v>#REF!</v>
      </c>
      <c r="Z478" s="1" t="e">
        <f>#REF!</f>
        <v>#REF!</v>
      </c>
      <c r="AA478" s="1" t="e">
        <f>#REF!</f>
        <v>#REF!</v>
      </c>
    </row>
    <row r="479" spans="20:27" s="1" customFormat="1" ht="15">
      <c r="T479" s="1" t="e">
        <f>#REF!</f>
        <v>#REF!</v>
      </c>
      <c r="U479" s="1" t="e">
        <f>#REF!</f>
        <v>#REF!</v>
      </c>
      <c r="V479" s="1" t="e">
        <f>#REF!</f>
        <v>#REF!</v>
      </c>
      <c r="W479" s="1" t="e">
        <f>#REF!</f>
        <v>#REF!</v>
      </c>
      <c r="X479" s="1" t="e">
        <f>#REF!</f>
        <v>#REF!</v>
      </c>
      <c r="Y479" s="1" t="e">
        <f>#REF!</f>
        <v>#REF!</v>
      </c>
      <c r="Z479" s="1" t="e">
        <f>#REF!</f>
        <v>#REF!</v>
      </c>
      <c r="AA479" s="1" t="e">
        <f>#REF!</f>
        <v>#REF!</v>
      </c>
    </row>
    <row r="480" spans="20:27" s="1" customFormat="1" ht="15">
      <c r="T480" s="1" t="e">
        <f>#REF!</f>
        <v>#REF!</v>
      </c>
      <c r="U480" s="1" t="e">
        <f>#REF!</f>
        <v>#REF!</v>
      </c>
      <c r="V480" s="1" t="e">
        <f>#REF!</f>
        <v>#REF!</v>
      </c>
      <c r="W480" s="1" t="e">
        <f>#REF!</f>
        <v>#REF!</v>
      </c>
      <c r="X480" s="1" t="e">
        <f>#REF!</f>
        <v>#REF!</v>
      </c>
      <c r="Y480" s="1" t="e">
        <f>#REF!</f>
        <v>#REF!</v>
      </c>
      <c r="Z480" s="1" t="e">
        <f>#REF!</f>
        <v>#REF!</v>
      </c>
      <c r="AA480" s="1" t="e">
        <f>#REF!</f>
        <v>#REF!</v>
      </c>
    </row>
    <row r="481" spans="20:27" s="1" customFormat="1" ht="15">
      <c r="T481" s="1" t="e">
        <f>#REF!</f>
        <v>#REF!</v>
      </c>
      <c r="U481" s="1" t="e">
        <f>#REF!</f>
        <v>#REF!</v>
      </c>
      <c r="V481" s="1" t="e">
        <f>#REF!</f>
        <v>#REF!</v>
      </c>
      <c r="W481" s="1" t="e">
        <f>#REF!</f>
        <v>#REF!</v>
      </c>
      <c r="X481" s="1" t="e">
        <f>#REF!</f>
        <v>#REF!</v>
      </c>
      <c r="Y481" s="1" t="e">
        <f>#REF!</f>
        <v>#REF!</v>
      </c>
      <c r="Z481" s="1" t="e">
        <f>#REF!</f>
        <v>#REF!</v>
      </c>
      <c r="AA481" s="1" t="e">
        <f>#REF!</f>
        <v>#REF!</v>
      </c>
    </row>
    <row r="482" spans="20:27" s="1" customFormat="1" ht="15">
      <c r="T482" s="1" t="e">
        <f>#REF!</f>
        <v>#REF!</v>
      </c>
      <c r="U482" s="1" t="e">
        <f>#REF!</f>
        <v>#REF!</v>
      </c>
      <c r="V482" s="1" t="e">
        <f>#REF!</f>
        <v>#REF!</v>
      </c>
      <c r="W482" s="1" t="e">
        <f>#REF!</f>
        <v>#REF!</v>
      </c>
      <c r="X482" s="1" t="e">
        <f>#REF!</f>
        <v>#REF!</v>
      </c>
      <c r="Y482" s="1" t="e">
        <f>#REF!</f>
        <v>#REF!</v>
      </c>
      <c r="Z482" s="1" t="e">
        <f>#REF!</f>
        <v>#REF!</v>
      </c>
      <c r="AA482" s="1" t="e">
        <f>#REF!</f>
        <v>#REF!</v>
      </c>
    </row>
    <row r="483" spans="20:27" s="1" customFormat="1" ht="15">
      <c r="T483" s="1" t="e">
        <f>#REF!</f>
        <v>#REF!</v>
      </c>
      <c r="U483" s="1" t="e">
        <f>#REF!</f>
        <v>#REF!</v>
      </c>
      <c r="V483" s="1" t="e">
        <f>#REF!</f>
        <v>#REF!</v>
      </c>
      <c r="W483" s="1" t="e">
        <f>#REF!</f>
        <v>#REF!</v>
      </c>
      <c r="X483" s="1" t="e">
        <f>#REF!</f>
        <v>#REF!</v>
      </c>
      <c r="Y483" s="1" t="e">
        <f>#REF!</f>
        <v>#REF!</v>
      </c>
      <c r="Z483" s="1" t="e">
        <f>#REF!</f>
        <v>#REF!</v>
      </c>
      <c r="AA483" s="1" t="e">
        <f>#REF!</f>
        <v>#REF!</v>
      </c>
    </row>
    <row r="484" spans="20:27" s="1" customFormat="1" ht="15">
      <c r="T484" s="1" t="e">
        <f>#REF!</f>
        <v>#REF!</v>
      </c>
      <c r="U484" s="1" t="e">
        <f>#REF!</f>
        <v>#REF!</v>
      </c>
      <c r="V484" s="1" t="e">
        <f>#REF!</f>
        <v>#REF!</v>
      </c>
      <c r="W484" s="1" t="e">
        <f>#REF!</f>
        <v>#REF!</v>
      </c>
      <c r="X484" s="1" t="e">
        <f>#REF!</f>
        <v>#REF!</v>
      </c>
      <c r="Y484" s="1" t="e">
        <f>#REF!</f>
        <v>#REF!</v>
      </c>
      <c r="Z484" s="1" t="e">
        <f>#REF!</f>
        <v>#REF!</v>
      </c>
      <c r="AA484" s="1" t="e">
        <f>#REF!</f>
        <v>#REF!</v>
      </c>
    </row>
    <row r="485" spans="20:27" s="1" customFormat="1" ht="15">
      <c r="T485" s="1" t="e">
        <f>#REF!</f>
        <v>#REF!</v>
      </c>
      <c r="U485" s="1" t="e">
        <f>#REF!</f>
        <v>#REF!</v>
      </c>
      <c r="V485" s="1" t="e">
        <f>#REF!</f>
        <v>#REF!</v>
      </c>
      <c r="W485" s="1" t="e">
        <f>#REF!</f>
        <v>#REF!</v>
      </c>
      <c r="X485" s="1" t="e">
        <f>#REF!</f>
        <v>#REF!</v>
      </c>
      <c r="Y485" s="1" t="e">
        <f>#REF!</f>
        <v>#REF!</v>
      </c>
      <c r="Z485" s="1" t="e">
        <f>#REF!</f>
        <v>#REF!</v>
      </c>
      <c r="AA485" s="1" t="e">
        <f>#REF!</f>
        <v>#REF!</v>
      </c>
    </row>
    <row r="486" spans="20:27" s="1" customFormat="1" ht="15">
      <c r="T486" s="1" t="e">
        <f>#REF!</f>
        <v>#REF!</v>
      </c>
      <c r="U486" s="1" t="e">
        <f>#REF!</f>
        <v>#REF!</v>
      </c>
      <c r="V486" s="1" t="e">
        <f>#REF!</f>
        <v>#REF!</v>
      </c>
      <c r="W486" s="1" t="e">
        <f>#REF!</f>
        <v>#REF!</v>
      </c>
      <c r="X486" s="1" t="e">
        <f>#REF!</f>
        <v>#REF!</v>
      </c>
      <c r="Y486" s="1" t="e">
        <f>#REF!</f>
        <v>#REF!</v>
      </c>
      <c r="Z486" s="1" t="e">
        <f>#REF!</f>
        <v>#REF!</v>
      </c>
      <c r="AA486" s="1" t="e">
        <f>#REF!</f>
        <v>#REF!</v>
      </c>
    </row>
    <row r="487" spans="20:27" s="1" customFormat="1" ht="15">
      <c r="T487" s="1" t="e">
        <f>#REF!</f>
        <v>#REF!</v>
      </c>
      <c r="U487" s="1" t="e">
        <f>#REF!</f>
        <v>#REF!</v>
      </c>
      <c r="V487" s="1" t="e">
        <f>#REF!</f>
        <v>#REF!</v>
      </c>
      <c r="W487" s="1" t="e">
        <f>#REF!</f>
        <v>#REF!</v>
      </c>
      <c r="X487" s="1" t="e">
        <f>#REF!</f>
        <v>#REF!</v>
      </c>
      <c r="Y487" s="1" t="e">
        <f>#REF!</f>
        <v>#REF!</v>
      </c>
      <c r="Z487" s="1" t="e">
        <f>#REF!</f>
        <v>#REF!</v>
      </c>
      <c r="AA487" s="1" t="e">
        <f>#REF!</f>
        <v>#REF!</v>
      </c>
    </row>
    <row r="488" spans="20:27" s="1" customFormat="1" ht="15">
      <c r="T488" s="1" t="e">
        <f>#REF!</f>
        <v>#REF!</v>
      </c>
      <c r="U488" s="1" t="e">
        <f>#REF!</f>
        <v>#REF!</v>
      </c>
      <c r="V488" s="1" t="e">
        <f>#REF!</f>
        <v>#REF!</v>
      </c>
      <c r="W488" s="1" t="e">
        <f>#REF!</f>
        <v>#REF!</v>
      </c>
      <c r="X488" s="1" t="e">
        <f>#REF!</f>
        <v>#REF!</v>
      </c>
      <c r="Y488" s="1" t="e">
        <f>#REF!</f>
        <v>#REF!</v>
      </c>
      <c r="Z488" s="1" t="e">
        <f>#REF!</f>
        <v>#REF!</v>
      </c>
      <c r="AA488" s="1" t="e">
        <f>#REF!</f>
        <v>#REF!</v>
      </c>
    </row>
    <row r="489" spans="20:27" s="1" customFormat="1" ht="15">
      <c r="T489" s="1" t="e">
        <f>#REF!</f>
        <v>#REF!</v>
      </c>
      <c r="U489" s="1" t="e">
        <f>#REF!</f>
        <v>#REF!</v>
      </c>
      <c r="V489" s="1" t="e">
        <f>#REF!</f>
        <v>#REF!</v>
      </c>
      <c r="W489" s="1" t="e">
        <f>#REF!</f>
        <v>#REF!</v>
      </c>
      <c r="X489" s="1" t="e">
        <f>#REF!</f>
        <v>#REF!</v>
      </c>
      <c r="Y489" s="1" t="e">
        <f>#REF!</f>
        <v>#REF!</v>
      </c>
      <c r="Z489" s="1" t="e">
        <f>#REF!</f>
        <v>#REF!</v>
      </c>
      <c r="AA489" s="1" t="e">
        <f>#REF!</f>
        <v>#REF!</v>
      </c>
    </row>
    <row r="490" spans="20:27" s="1" customFormat="1" ht="15">
      <c r="T490" s="1" t="e">
        <f>#REF!</f>
        <v>#REF!</v>
      </c>
      <c r="U490" s="1" t="e">
        <f>#REF!</f>
        <v>#REF!</v>
      </c>
      <c r="V490" s="1" t="e">
        <f>#REF!</f>
        <v>#REF!</v>
      </c>
      <c r="W490" s="1" t="e">
        <f>#REF!</f>
        <v>#REF!</v>
      </c>
      <c r="X490" s="1" t="e">
        <f>#REF!</f>
        <v>#REF!</v>
      </c>
      <c r="Y490" s="1" t="e">
        <f>#REF!</f>
        <v>#REF!</v>
      </c>
      <c r="Z490" s="1" t="e">
        <f>#REF!</f>
        <v>#REF!</v>
      </c>
      <c r="AA490" s="1" t="e">
        <f>#REF!</f>
        <v>#REF!</v>
      </c>
    </row>
    <row r="491" spans="20:27" s="1" customFormat="1" ht="15">
      <c r="T491" s="1" t="e">
        <f>#REF!</f>
        <v>#REF!</v>
      </c>
      <c r="U491" s="1" t="e">
        <f>#REF!</f>
        <v>#REF!</v>
      </c>
      <c r="V491" s="1" t="e">
        <f>#REF!</f>
        <v>#REF!</v>
      </c>
      <c r="W491" s="1" t="e">
        <f>#REF!</f>
        <v>#REF!</v>
      </c>
      <c r="X491" s="1" t="e">
        <f>#REF!</f>
        <v>#REF!</v>
      </c>
      <c r="Y491" s="1" t="e">
        <f>#REF!</f>
        <v>#REF!</v>
      </c>
      <c r="Z491" s="1" t="e">
        <f>#REF!</f>
        <v>#REF!</v>
      </c>
      <c r="AA491" s="1" t="e">
        <f>#REF!</f>
        <v>#REF!</v>
      </c>
    </row>
    <row r="492" spans="20:27" s="1" customFormat="1" ht="15">
      <c r="T492" s="1" t="e">
        <f>#REF!</f>
        <v>#REF!</v>
      </c>
      <c r="U492" s="1" t="e">
        <f>#REF!</f>
        <v>#REF!</v>
      </c>
      <c r="V492" s="1" t="e">
        <f>#REF!</f>
        <v>#REF!</v>
      </c>
      <c r="W492" s="1" t="e">
        <f>#REF!</f>
        <v>#REF!</v>
      </c>
      <c r="X492" s="1" t="e">
        <f>#REF!</f>
        <v>#REF!</v>
      </c>
      <c r="Y492" s="1" t="e">
        <f>#REF!</f>
        <v>#REF!</v>
      </c>
      <c r="Z492" s="1" t="e">
        <f>#REF!</f>
        <v>#REF!</v>
      </c>
      <c r="AA492" s="1" t="e">
        <f>#REF!</f>
        <v>#REF!</v>
      </c>
    </row>
    <row r="493" spans="20:27" s="1" customFormat="1" ht="15">
      <c r="T493" s="1" t="e">
        <f>#REF!</f>
        <v>#REF!</v>
      </c>
      <c r="U493" s="1" t="e">
        <f>#REF!</f>
        <v>#REF!</v>
      </c>
      <c r="V493" s="1" t="e">
        <f>#REF!</f>
        <v>#REF!</v>
      </c>
      <c r="W493" s="1" t="e">
        <f>#REF!</f>
        <v>#REF!</v>
      </c>
      <c r="X493" s="1" t="e">
        <f>#REF!</f>
        <v>#REF!</v>
      </c>
      <c r="Y493" s="1" t="e">
        <f>#REF!</f>
        <v>#REF!</v>
      </c>
      <c r="Z493" s="1" t="e">
        <f>#REF!</f>
        <v>#REF!</v>
      </c>
      <c r="AA493" s="1" t="e">
        <f>#REF!</f>
        <v>#REF!</v>
      </c>
    </row>
    <row r="494" spans="20:27" s="1" customFormat="1" ht="15">
      <c r="T494" s="1" t="e">
        <f>#REF!</f>
        <v>#REF!</v>
      </c>
      <c r="U494" s="1" t="e">
        <f>#REF!</f>
        <v>#REF!</v>
      </c>
      <c r="V494" s="1" t="e">
        <f>#REF!</f>
        <v>#REF!</v>
      </c>
      <c r="W494" s="1" t="e">
        <f>#REF!</f>
        <v>#REF!</v>
      </c>
      <c r="X494" s="1" t="e">
        <f>#REF!</f>
        <v>#REF!</v>
      </c>
      <c r="Y494" s="1" t="e">
        <f>#REF!</f>
        <v>#REF!</v>
      </c>
      <c r="Z494" s="1" t="e">
        <f>#REF!</f>
        <v>#REF!</v>
      </c>
      <c r="AA494" s="1" t="e">
        <f>#REF!</f>
        <v>#REF!</v>
      </c>
    </row>
    <row r="495" spans="20:27" s="1" customFormat="1" ht="15">
      <c r="T495" s="1" t="e">
        <f>#REF!</f>
        <v>#REF!</v>
      </c>
      <c r="U495" s="1" t="e">
        <f>#REF!</f>
        <v>#REF!</v>
      </c>
      <c r="V495" s="1" t="e">
        <f>#REF!</f>
        <v>#REF!</v>
      </c>
      <c r="W495" s="1" t="e">
        <f>#REF!</f>
        <v>#REF!</v>
      </c>
      <c r="X495" s="1" t="e">
        <f>#REF!</f>
        <v>#REF!</v>
      </c>
      <c r="Y495" s="1" t="e">
        <f>#REF!</f>
        <v>#REF!</v>
      </c>
      <c r="Z495" s="1" t="e">
        <f>#REF!</f>
        <v>#REF!</v>
      </c>
      <c r="AA495" s="1" t="e">
        <f>#REF!</f>
        <v>#REF!</v>
      </c>
    </row>
    <row r="496" spans="20:27" s="1" customFormat="1" ht="15">
      <c r="T496" s="1" t="e">
        <f>#REF!</f>
        <v>#REF!</v>
      </c>
      <c r="U496" s="1" t="e">
        <f>#REF!</f>
        <v>#REF!</v>
      </c>
      <c r="V496" s="1" t="e">
        <f>#REF!</f>
        <v>#REF!</v>
      </c>
      <c r="W496" s="1" t="e">
        <f>#REF!</f>
        <v>#REF!</v>
      </c>
      <c r="X496" s="1" t="e">
        <f>#REF!</f>
        <v>#REF!</v>
      </c>
      <c r="Y496" s="1" t="e">
        <f>#REF!</f>
        <v>#REF!</v>
      </c>
      <c r="Z496" s="1" t="e">
        <f>#REF!</f>
        <v>#REF!</v>
      </c>
      <c r="AA496" s="1" t="e">
        <f>#REF!</f>
        <v>#REF!</v>
      </c>
    </row>
    <row r="497" spans="20:27" s="1" customFormat="1" ht="15">
      <c r="T497" s="1" t="e">
        <f>#REF!</f>
        <v>#REF!</v>
      </c>
      <c r="U497" s="1" t="e">
        <f>#REF!</f>
        <v>#REF!</v>
      </c>
      <c r="V497" s="1" t="e">
        <f>#REF!</f>
        <v>#REF!</v>
      </c>
      <c r="W497" s="1" t="e">
        <f>#REF!</f>
        <v>#REF!</v>
      </c>
      <c r="X497" s="1" t="e">
        <f>#REF!</f>
        <v>#REF!</v>
      </c>
      <c r="Y497" s="1" t="e">
        <f>#REF!</f>
        <v>#REF!</v>
      </c>
      <c r="Z497" s="1" t="e">
        <f>#REF!</f>
        <v>#REF!</v>
      </c>
      <c r="AA497" s="1" t="e">
        <f>#REF!</f>
        <v>#REF!</v>
      </c>
    </row>
    <row r="498" spans="20:27" s="1" customFormat="1" ht="15">
      <c r="T498" s="1" t="e">
        <f>#REF!</f>
        <v>#REF!</v>
      </c>
      <c r="U498" s="1" t="e">
        <f>#REF!</f>
        <v>#REF!</v>
      </c>
      <c r="V498" s="1" t="e">
        <f>#REF!</f>
        <v>#REF!</v>
      </c>
      <c r="W498" s="1" t="e">
        <f>#REF!</f>
        <v>#REF!</v>
      </c>
      <c r="X498" s="1" t="e">
        <f>#REF!</f>
        <v>#REF!</v>
      </c>
      <c r="Y498" s="1" t="e">
        <f>#REF!</f>
        <v>#REF!</v>
      </c>
      <c r="Z498" s="1" t="e">
        <f>#REF!</f>
        <v>#REF!</v>
      </c>
      <c r="AA498" s="1" t="e">
        <f>#REF!</f>
        <v>#REF!</v>
      </c>
    </row>
    <row r="499" spans="20:27" s="1" customFormat="1" ht="15">
      <c r="T499" s="1" t="e">
        <f>#REF!</f>
        <v>#REF!</v>
      </c>
      <c r="U499" s="1" t="e">
        <f>#REF!</f>
        <v>#REF!</v>
      </c>
      <c r="V499" s="1" t="e">
        <f>#REF!</f>
        <v>#REF!</v>
      </c>
      <c r="W499" s="1" t="e">
        <f>#REF!</f>
        <v>#REF!</v>
      </c>
      <c r="X499" s="1" t="e">
        <f>#REF!</f>
        <v>#REF!</v>
      </c>
      <c r="Y499" s="1" t="e">
        <f>#REF!</f>
        <v>#REF!</v>
      </c>
      <c r="Z499" s="1" t="e">
        <f>#REF!</f>
        <v>#REF!</v>
      </c>
      <c r="AA499" s="1" t="e">
        <f>#REF!</f>
        <v>#REF!</v>
      </c>
    </row>
    <row r="500" spans="20:27" s="1" customFormat="1" ht="15">
      <c r="T500" s="1" t="e">
        <f>#REF!</f>
        <v>#REF!</v>
      </c>
      <c r="U500" s="1" t="e">
        <f>#REF!</f>
        <v>#REF!</v>
      </c>
      <c r="V500" s="1" t="e">
        <f>#REF!</f>
        <v>#REF!</v>
      </c>
      <c r="W500" s="1" t="e">
        <f>#REF!</f>
        <v>#REF!</v>
      </c>
      <c r="X500" s="1" t="e">
        <f>#REF!</f>
        <v>#REF!</v>
      </c>
      <c r="Y500" s="1" t="e">
        <f>#REF!</f>
        <v>#REF!</v>
      </c>
      <c r="Z500" s="1" t="e">
        <f>#REF!</f>
        <v>#REF!</v>
      </c>
      <c r="AA500" s="1" t="e">
        <f>#REF!</f>
        <v>#REF!</v>
      </c>
    </row>
    <row r="501" spans="20:27" s="1" customFormat="1" ht="15">
      <c r="T501" s="1" t="e">
        <f>#REF!</f>
        <v>#REF!</v>
      </c>
      <c r="U501" s="1" t="e">
        <f>#REF!</f>
        <v>#REF!</v>
      </c>
      <c r="V501" s="1" t="e">
        <f>#REF!</f>
        <v>#REF!</v>
      </c>
      <c r="W501" s="1" t="e">
        <f>#REF!</f>
        <v>#REF!</v>
      </c>
      <c r="X501" s="1" t="e">
        <f>#REF!</f>
        <v>#REF!</v>
      </c>
      <c r="Y501" s="1" t="e">
        <f>#REF!</f>
        <v>#REF!</v>
      </c>
      <c r="Z501" s="1" t="e">
        <f>#REF!</f>
        <v>#REF!</v>
      </c>
      <c r="AA501" s="1" t="e">
        <f>#REF!</f>
        <v>#REF!</v>
      </c>
    </row>
    <row r="502" spans="20:27" s="1" customFormat="1" ht="15">
      <c r="T502" s="1" t="e">
        <f>#REF!</f>
        <v>#REF!</v>
      </c>
      <c r="U502" s="1" t="e">
        <f>#REF!</f>
        <v>#REF!</v>
      </c>
      <c r="V502" s="1" t="e">
        <f>#REF!</f>
        <v>#REF!</v>
      </c>
      <c r="W502" s="1" t="e">
        <f>#REF!</f>
        <v>#REF!</v>
      </c>
      <c r="X502" s="1" t="e">
        <f>#REF!</f>
        <v>#REF!</v>
      </c>
      <c r="Y502" s="1" t="e">
        <f>#REF!</f>
        <v>#REF!</v>
      </c>
      <c r="Z502" s="1" t="e">
        <f>#REF!</f>
        <v>#REF!</v>
      </c>
      <c r="AA502" s="1" t="e">
        <f>#REF!</f>
        <v>#REF!</v>
      </c>
    </row>
    <row r="503" spans="20:27" s="1" customFormat="1" ht="15">
      <c r="T503" s="1" t="e">
        <f>#REF!</f>
        <v>#REF!</v>
      </c>
      <c r="U503" s="1" t="e">
        <f>#REF!</f>
        <v>#REF!</v>
      </c>
      <c r="V503" s="1" t="e">
        <f>#REF!</f>
        <v>#REF!</v>
      </c>
      <c r="W503" s="1" t="e">
        <f>#REF!</f>
        <v>#REF!</v>
      </c>
      <c r="X503" s="1" t="e">
        <f>#REF!</f>
        <v>#REF!</v>
      </c>
      <c r="Y503" s="1" t="e">
        <f>#REF!</f>
        <v>#REF!</v>
      </c>
      <c r="Z503" s="1" t="e">
        <f>#REF!</f>
        <v>#REF!</v>
      </c>
      <c r="AA503" s="1" t="e">
        <f>#REF!</f>
        <v>#REF!</v>
      </c>
    </row>
    <row r="504" spans="20:27" s="1" customFormat="1" ht="15">
      <c r="T504" s="1" t="e">
        <f>#REF!</f>
        <v>#REF!</v>
      </c>
      <c r="U504" s="1" t="e">
        <f>#REF!</f>
        <v>#REF!</v>
      </c>
      <c r="V504" s="1" t="e">
        <f>#REF!</f>
        <v>#REF!</v>
      </c>
      <c r="W504" s="1" t="e">
        <f>#REF!</f>
        <v>#REF!</v>
      </c>
      <c r="X504" s="1" t="e">
        <f>#REF!</f>
        <v>#REF!</v>
      </c>
      <c r="Y504" s="1" t="e">
        <f>#REF!</f>
        <v>#REF!</v>
      </c>
      <c r="Z504" s="1" t="e">
        <f>#REF!</f>
        <v>#REF!</v>
      </c>
      <c r="AA504" s="1" t="e">
        <f>#REF!</f>
        <v>#REF!</v>
      </c>
    </row>
    <row r="505" spans="20:27" s="1" customFormat="1" ht="15">
      <c r="T505" s="1" t="e">
        <f>#REF!</f>
        <v>#REF!</v>
      </c>
      <c r="U505" s="1" t="e">
        <f>#REF!</f>
        <v>#REF!</v>
      </c>
      <c r="V505" s="1" t="e">
        <f>#REF!</f>
        <v>#REF!</v>
      </c>
      <c r="W505" s="1" t="e">
        <f>#REF!</f>
        <v>#REF!</v>
      </c>
      <c r="X505" s="1" t="e">
        <f>#REF!</f>
        <v>#REF!</v>
      </c>
      <c r="Y505" s="1" t="e">
        <f>#REF!</f>
        <v>#REF!</v>
      </c>
      <c r="Z505" s="1" t="e">
        <f>#REF!</f>
        <v>#REF!</v>
      </c>
      <c r="AA505" s="1" t="e">
        <f>#REF!</f>
        <v>#REF!</v>
      </c>
    </row>
    <row r="506" spans="20:27" s="1" customFormat="1" ht="15">
      <c r="T506" s="1" t="e">
        <f>#REF!</f>
        <v>#REF!</v>
      </c>
      <c r="U506" s="1" t="e">
        <f>#REF!</f>
        <v>#REF!</v>
      </c>
      <c r="V506" s="1" t="e">
        <f>#REF!</f>
        <v>#REF!</v>
      </c>
      <c r="W506" s="1" t="e">
        <f>#REF!</f>
        <v>#REF!</v>
      </c>
      <c r="X506" s="1" t="e">
        <f>#REF!</f>
        <v>#REF!</v>
      </c>
      <c r="Y506" s="1" t="e">
        <f>#REF!</f>
        <v>#REF!</v>
      </c>
      <c r="Z506" s="1" t="e">
        <f>#REF!</f>
        <v>#REF!</v>
      </c>
      <c r="AA506" s="1" t="e">
        <f>#REF!</f>
        <v>#REF!</v>
      </c>
    </row>
    <row r="507" spans="20:27" s="1" customFormat="1" ht="15">
      <c r="T507" s="1" t="e">
        <f>#REF!</f>
        <v>#REF!</v>
      </c>
      <c r="U507" s="1" t="e">
        <f>#REF!</f>
        <v>#REF!</v>
      </c>
      <c r="V507" s="1" t="e">
        <f>#REF!</f>
        <v>#REF!</v>
      </c>
      <c r="W507" s="1" t="e">
        <f>#REF!</f>
        <v>#REF!</v>
      </c>
      <c r="X507" s="1" t="e">
        <f>#REF!</f>
        <v>#REF!</v>
      </c>
      <c r="Y507" s="1" t="e">
        <f>#REF!</f>
        <v>#REF!</v>
      </c>
      <c r="Z507" s="1" t="e">
        <f>#REF!</f>
        <v>#REF!</v>
      </c>
      <c r="AA507" s="1" t="e">
        <f>#REF!</f>
        <v>#REF!</v>
      </c>
    </row>
    <row r="508" spans="20:27" s="1" customFormat="1" ht="15">
      <c r="T508" s="1" t="e">
        <f>#REF!</f>
        <v>#REF!</v>
      </c>
      <c r="U508" s="1" t="e">
        <f>#REF!</f>
        <v>#REF!</v>
      </c>
      <c r="V508" s="1" t="e">
        <f>#REF!</f>
        <v>#REF!</v>
      </c>
      <c r="W508" s="1" t="e">
        <f>#REF!</f>
        <v>#REF!</v>
      </c>
      <c r="X508" s="1" t="e">
        <f>#REF!</f>
        <v>#REF!</v>
      </c>
      <c r="Y508" s="1" t="e">
        <f>#REF!</f>
        <v>#REF!</v>
      </c>
      <c r="Z508" s="1" t="e">
        <f>#REF!</f>
        <v>#REF!</v>
      </c>
      <c r="AA508" s="1" t="e">
        <f>#REF!</f>
        <v>#REF!</v>
      </c>
    </row>
    <row r="509" spans="20:27" s="1" customFormat="1" ht="15">
      <c r="T509" s="1" t="e">
        <f>#REF!</f>
        <v>#REF!</v>
      </c>
      <c r="U509" s="1" t="e">
        <f>#REF!</f>
        <v>#REF!</v>
      </c>
      <c r="V509" s="1" t="e">
        <f>#REF!</f>
        <v>#REF!</v>
      </c>
      <c r="W509" s="1" t="e">
        <f>#REF!</f>
        <v>#REF!</v>
      </c>
      <c r="X509" s="1" t="e">
        <f>#REF!</f>
        <v>#REF!</v>
      </c>
      <c r="Y509" s="1" t="e">
        <f>#REF!</f>
        <v>#REF!</v>
      </c>
      <c r="Z509" s="1" t="e">
        <f>#REF!</f>
        <v>#REF!</v>
      </c>
      <c r="AA509" s="1" t="e">
        <f>#REF!</f>
        <v>#REF!</v>
      </c>
    </row>
  </sheetData>
  <sheetProtection/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scale="58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Neomak</dc:creator>
  <cp:keywords/>
  <dc:description/>
  <cp:lastModifiedBy>Neomak</cp:lastModifiedBy>
  <dcterms:created xsi:type="dcterms:W3CDTF">2010-02-17T13:55:53Z</dcterms:created>
  <dcterms:modified xsi:type="dcterms:W3CDTF">2010-02-17T14:00:58Z</dcterms:modified>
  <cp:category/>
  <cp:version/>
  <cp:contentType/>
  <cp:contentStatus/>
</cp:coreProperties>
</file>